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Z:\08_Dotace\OPŽP\2023\Komplexní en. úspory\SŠT Znojmo - jídelna\PD + rozpočty + EP + dravci FINAL\Doplňující informace do VZ k EM\"/>
    </mc:Choice>
  </mc:AlternateContent>
  <xr:revisionPtr revIDLastSave="0" documentId="13_ncr:1_{67311BE5-A67B-4960-B55B-ABD654F856FF}" xr6:coauthVersionLast="47" xr6:coauthVersionMax="47" xr10:uidLastSave="{00000000-0000-0000-0000-000000000000}"/>
  <bookViews>
    <workbookView xWindow="-120" yWindow="-120" windowWidth="29040" windowHeight="15840" firstSheet="4" activeTab="7" xr2:uid="{00000000-000D-0000-FFFF-FFFF00000000}"/>
  </bookViews>
  <sheets>
    <sheet name="Rekapitulace stavby" sheetId="1" r:id="rId1"/>
    <sheet name="3 - Zateplení obvodového ..." sheetId="2" r:id="rId2"/>
    <sheet name="4 - Venkovní výplně otvorů" sheetId="3" r:id="rId3"/>
    <sheet name="5 - Zateplení střechy a p..." sheetId="4" r:id="rId4"/>
    <sheet name="3 - Vzduchotechnika" sheetId="5" r:id="rId5"/>
    <sheet name="4 - Vytápění" sheetId="6" r:id="rId6"/>
    <sheet name="5 - Elektroinstalace ZN" sheetId="7" r:id="rId7"/>
    <sheet name="1 - 1. Etapa" sheetId="8" r:id="rId8"/>
    <sheet name="2 - 2. Etapa" sheetId="9" r:id="rId9"/>
    <sheet name="3 - 3. Etapa" sheetId="10" r:id="rId10"/>
    <sheet name="Seznam figur" sheetId="11" r:id="rId11"/>
    <sheet name="Pokyny pro vyplnění" sheetId="12" r:id="rId12"/>
  </sheets>
  <definedNames>
    <definedName name="_xlnm._FilterDatabase" localSheetId="7" hidden="1">'1 - 1. Etapa'!$C$85:$K$89</definedName>
    <definedName name="_xlnm._FilterDatabase" localSheetId="8" hidden="1">'2 - 2. Etapa'!$C$85:$K$89</definedName>
    <definedName name="_xlnm._FilterDatabase" localSheetId="9" hidden="1">'3 - 3. Etapa'!$C$85:$K$89</definedName>
    <definedName name="_xlnm._FilterDatabase" localSheetId="4" hidden="1">'3 - Vzduchotechnika'!$C$85:$K$347</definedName>
    <definedName name="_xlnm._FilterDatabase" localSheetId="1" hidden="1">'3 - Zateplení obvodového ...'!$C$96:$K$466</definedName>
    <definedName name="_xlnm._FilterDatabase" localSheetId="2" hidden="1">'4 - Venkovní výplně otvorů'!$C$87:$K$198</definedName>
    <definedName name="_xlnm._FilterDatabase" localSheetId="5" hidden="1">'4 - Vytápění'!$C$81:$K$97</definedName>
    <definedName name="_xlnm._FilterDatabase" localSheetId="6" hidden="1">'5 - Elektroinstalace ZN'!$C$84:$K$373</definedName>
    <definedName name="_xlnm._FilterDatabase" localSheetId="3" hidden="1">'5 - Zateplení střechy a p...'!$C$102:$K$527</definedName>
    <definedName name="_xlnm.Print_Titles" localSheetId="7">'1 - 1. Etapa'!$85:$85</definedName>
    <definedName name="_xlnm.Print_Titles" localSheetId="8">'2 - 2. Etapa'!$85:$85</definedName>
    <definedName name="_xlnm.Print_Titles" localSheetId="9">'3 - 3. Etapa'!$85:$85</definedName>
    <definedName name="_xlnm.Print_Titles" localSheetId="4">'3 - Vzduchotechnika'!$85:$85</definedName>
    <definedName name="_xlnm.Print_Titles" localSheetId="1">'3 - Zateplení obvodového ...'!$96:$96</definedName>
    <definedName name="_xlnm.Print_Titles" localSheetId="2">'4 - Venkovní výplně otvorů'!$87:$87</definedName>
    <definedName name="_xlnm.Print_Titles" localSheetId="5">'4 - Vytápění'!$81:$81</definedName>
    <definedName name="_xlnm.Print_Titles" localSheetId="6">'5 - Elektroinstalace ZN'!$84:$84</definedName>
    <definedName name="_xlnm.Print_Titles" localSheetId="3">'5 - Zateplení střechy a p...'!$102:$102</definedName>
    <definedName name="_xlnm.Print_Titles" localSheetId="0">'Rekapitulace stavby'!$52:$52</definedName>
    <definedName name="_xlnm.Print_Titles" localSheetId="10">'Seznam figur'!$9:$9</definedName>
    <definedName name="_xlnm.Print_Area" localSheetId="7">'1 - 1. Etapa'!$C$4:$J$41,'1 - 1. Etapa'!$C$47:$J$65,'1 - 1. Etapa'!$C$71:$K$89</definedName>
    <definedName name="_xlnm.Print_Area" localSheetId="8">'2 - 2. Etapa'!$C$4:$J$41,'2 - 2. Etapa'!$C$47:$J$65,'2 - 2. Etapa'!$C$71:$K$89</definedName>
    <definedName name="_xlnm.Print_Area" localSheetId="9">'3 - 3. Etapa'!$C$4:$J$41,'3 - 3. Etapa'!$C$47:$J$65,'3 - 3. Etapa'!$C$71:$K$89</definedName>
    <definedName name="_xlnm.Print_Area" localSheetId="4">'3 - Vzduchotechnika'!$C$4:$J$39,'3 - Vzduchotechnika'!$C$45:$J$67,'3 - Vzduchotechnika'!$C$73:$K$347</definedName>
    <definedName name="_xlnm.Print_Area" localSheetId="1">'3 - Zateplení obvodového ...'!$C$4:$J$41,'3 - Zateplení obvodového ...'!$C$47:$J$76,'3 - Zateplení obvodového ...'!$C$82:$K$466</definedName>
    <definedName name="_xlnm.Print_Area" localSheetId="2">'4 - Venkovní výplně otvorů'!$C$4:$J$41,'4 - Venkovní výplně otvorů'!$C$47:$J$67,'4 - Venkovní výplně otvorů'!$C$73:$K$198</definedName>
    <definedName name="_xlnm.Print_Area" localSheetId="5">'4 - Vytápění'!$C$4:$J$39,'4 - Vytápění'!$C$45:$J$63,'4 - Vytápění'!$C$69:$K$97</definedName>
    <definedName name="_xlnm.Print_Area" localSheetId="6">'5 - Elektroinstalace ZN'!$C$4:$J$39,'5 - Elektroinstalace ZN'!$C$45:$J$66,'5 - Elektroinstalace ZN'!$C$72:$K$373</definedName>
    <definedName name="_xlnm.Print_Area" localSheetId="3">'5 - Zateplení střechy a p...'!$C$4:$J$41,'5 - Zateplení střechy a p...'!$C$47:$J$82,'5 - Zateplení střechy a p...'!$C$88:$K$527</definedName>
    <definedName name="_xlnm.Print_Area" localSheetId="11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stavby'!$C$42:$AQ$66</definedName>
    <definedName name="_xlnm.Print_Area" localSheetId="10">'Seznam figur'!$C$4:$G$300</definedName>
  </definedNames>
  <calcPr calcId="191029"/>
</workbook>
</file>

<file path=xl/calcChain.xml><?xml version="1.0" encoding="utf-8"?>
<calcChain xmlns="http://schemas.openxmlformats.org/spreadsheetml/2006/main">
  <c r="E54" i="8" l="1"/>
  <c r="E78" i="8"/>
  <c r="D7" i="11"/>
  <c r="J39" i="10"/>
  <c r="J38" i="10"/>
  <c r="AY65" i="1" s="1"/>
  <c r="J37" i="10"/>
  <c r="AX65" i="1"/>
  <c r="BI88" i="10"/>
  <c r="BH88" i="10"/>
  <c r="BG88" i="10"/>
  <c r="BF88" i="10"/>
  <c r="T88" i="10"/>
  <c r="T87" i="10"/>
  <c r="T86" i="10" s="1"/>
  <c r="R88" i="10"/>
  <c r="R87" i="10"/>
  <c r="R86" i="10"/>
  <c r="P88" i="10"/>
  <c r="P87" i="10" s="1"/>
  <c r="P86" i="10" s="1"/>
  <c r="AU65" i="1" s="1"/>
  <c r="J82" i="10"/>
  <c r="F82" i="10"/>
  <c r="F80" i="10"/>
  <c r="E78" i="10"/>
  <c r="J58" i="10"/>
  <c r="F58" i="10"/>
  <c r="F56" i="10"/>
  <c r="E54" i="10"/>
  <c r="J26" i="10"/>
  <c r="E26" i="10"/>
  <c r="J83" i="10" s="1"/>
  <c r="J25" i="10"/>
  <c r="J20" i="10"/>
  <c r="E20" i="10"/>
  <c r="F83" i="10" s="1"/>
  <c r="J19" i="10"/>
  <c r="J14" i="10"/>
  <c r="J56" i="10"/>
  <c r="E7" i="10"/>
  <c r="E74" i="10"/>
  <c r="J39" i="9"/>
  <c r="J38" i="9"/>
  <c r="AY64" i="1" s="1"/>
  <c r="J37" i="9"/>
  <c r="AX64" i="1" s="1"/>
  <c r="BI88" i="9"/>
  <c r="BH88" i="9"/>
  <c r="BG88" i="9"/>
  <c r="BF88" i="9"/>
  <c r="T88" i="9"/>
  <c r="T87" i="9" s="1"/>
  <c r="T86" i="9" s="1"/>
  <c r="R88" i="9"/>
  <c r="R87" i="9"/>
  <c r="R86" i="9" s="1"/>
  <c r="P88" i="9"/>
  <c r="P87" i="9" s="1"/>
  <c r="P86" i="9" s="1"/>
  <c r="AU64" i="1" s="1"/>
  <c r="J82" i="9"/>
  <c r="F82" i="9"/>
  <c r="F80" i="9"/>
  <c r="E78" i="9"/>
  <c r="J58" i="9"/>
  <c r="F58" i="9"/>
  <c r="F56" i="9"/>
  <c r="E54" i="9"/>
  <c r="J26" i="9"/>
  <c r="E26" i="9"/>
  <c r="J59" i="9"/>
  <c r="J25" i="9"/>
  <c r="J20" i="9"/>
  <c r="E20" i="9"/>
  <c r="F83" i="9"/>
  <c r="J19" i="9"/>
  <c r="J14" i="9"/>
  <c r="J80" i="9"/>
  <c r="E7" i="9"/>
  <c r="E74" i="9" s="1"/>
  <c r="J39" i="8"/>
  <c r="J38" i="8"/>
  <c r="AY63" i="1"/>
  <c r="J37" i="8"/>
  <c r="AX63" i="1"/>
  <c r="BI88" i="8"/>
  <c r="BH88" i="8"/>
  <c r="BG88" i="8"/>
  <c r="BF88" i="8"/>
  <c r="T88" i="8"/>
  <c r="T87" i="8"/>
  <c r="T86" i="8" s="1"/>
  <c r="R88" i="8"/>
  <c r="R87" i="8"/>
  <c r="R86" i="8"/>
  <c r="P88" i="8"/>
  <c r="P87" i="8" s="1"/>
  <c r="P86" i="8" s="1"/>
  <c r="AU63" i="1" s="1"/>
  <c r="J82" i="8"/>
  <c r="F82" i="8"/>
  <c r="F80" i="8"/>
  <c r="J58" i="8"/>
  <c r="F58" i="8"/>
  <c r="F56" i="8"/>
  <c r="J26" i="8"/>
  <c r="E26" i="8"/>
  <c r="J59" i="8" s="1"/>
  <c r="J25" i="8"/>
  <c r="J20" i="8"/>
  <c r="E20" i="8"/>
  <c r="F83" i="8" s="1"/>
  <c r="J19" i="8"/>
  <c r="J14" i="8"/>
  <c r="J80" i="8"/>
  <c r="E7" i="8"/>
  <c r="E74" i="8"/>
  <c r="J37" i="7"/>
  <c r="J36" i="7"/>
  <c r="AY61" i="1" s="1"/>
  <c r="J35" i="7"/>
  <c r="AX61" i="1" s="1"/>
  <c r="BI372" i="7"/>
  <c r="BH372" i="7"/>
  <c r="BG372" i="7"/>
  <c r="BF372" i="7"/>
  <c r="T372" i="7"/>
  <c r="R372" i="7"/>
  <c r="P372" i="7"/>
  <c r="BI370" i="7"/>
  <c r="BH370" i="7"/>
  <c r="BG370" i="7"/>
  <c r="BF370" i="7"/>
  <c r="T370" i="7"/>
  <c r="R370" i="7"/>
  <c r="P370" i="7"/>
  <c r="BI368" i="7"/>
  <c r="BH368" i="7"/>
  <c r="BG368" i="7"/>
  <c r="BF368" i="7"/>
  <c r="T368" i="7"/>
  <c r="R368" i="7"/>
  <c r="P368" i="7"/>
  <c r="BI366" i="7"/>
  <c r="BH366" i="7"/>
  <c r="BG366" i="7"/>
  <c r="BF366" i="7"/>
  <c r="T366" i="7"/>
  <c r="R366" i="7"/>
  <c r="P366" i="7"/>
  <c r="BI364" i="7"/>
  <c r="BH364" i="7"/>
  <c r="BG364" i="7"/>
  <c r="BF364" i="7"/>
  <c r="T364" i="7"/>
  <c r="R364" i="7"/>
  <c r="P364" i="7"/>
  <c r="BI362" i="7"/>
  <c r="BH362" i="7"/>
  <c r="BG362" i="7"/>
  <c r="BF362" i="7"/>
  <c r="T362" i="7"/>
  <c r="R362" i="7"/>
  <c r="P362" i="7"/>
  <c r="BI360" i="7"/>
  <c r="BH360" i="7"/>
  <c r="BG360" i="7"/>
  <c r="BF360" i="7"/>
  <c r="T360" i="7"/>
  <c r="R360" i="7"/>
  <c r="P360" i="7"/>
  <c r="BI358" i="7"/>
  <c r="BH358" i="7"/>
  <c r="BG358" i="7"/>
  <c r="BF358" i="7"/>
  <c r="T358" i="7"/>
  <c r="R358" i="7"/>
  <c r="P358" i="7"/>
  <c r="BI356" i="7"/>
  <c r="BH356" i="7"/>
  <c r="BG356" i="7"/>
  <c r="BF356" i="7"/>
  <c r="T356" i="7"/>
  <c r="R356" i="7"/>
  <c r="P356" i="7"/>
  <c r="BI353" i="7"/>
  <c r="BH353" i="7"/>
  <c r="BG353" i="7"/>
  <c r="BF353" i="7"/>
  <c r="T353" i="7"/>
  <c r="R353" i="7"/>
  <c r="P353" i="7"/>
  <c r="BI351" i="7"/>
  <c r="BH351" i="7"/>
  <c r="BG351" i="7"/>
  <c r="BF351" i="7"/>
  <c r="T351" i="7"/>
  <c r="R351" i="7"/>
  <c r="P351" i="7"/>
  <c r="BI349" i="7"/>
  <c r="BH349" i="7"/>
  <c r="BG349" i="7"/>
  <c r="BF349" i="7"/>
  <c r="T349" i="7"/>
  <c r="R349" i="7"/>
  <c r="P349" i="7"/>
  <c r="BI347" i="7"/>
  <c r="BH347" i="7"/>
  <c r="BG347" i="7"/>
  <c r="BF347" i="7"/>
  <c r="T347" i="7"/>
  <c r="R347" i="7"/>
  <c r="P347" i="7"/>
  <c r="BI345" i="7"/>
  <c r="BH345" i="7"/>
  <c r="BG345" i="7"/>
  <c r="BF345" i="7"/>
  <c r="T345" i="7"/>
  <c r="R345" i="7"/>
  <c r="P345" i="7"/>
  <c r="BI343" i="7"/>
  <c r="BH343" i="7"/>
  <c r="BG343" i="7"/>
  <c r="BF343" i="7"/>
  <c r="T343" i="7"/>
  <c r="R343" i="7"/>
  <c r="P343" i="7"/>
  <c r="BI341" i="7"/>
  <c r="BH341" i="7"/>
  <c r="BG341" i="7"/>
  <c r="BF341" i="7"/>
  <c r="T341" i="7"/>
  <c r="R341" i="7"/>
  <c r="P341" i="7"/>
  <c r="BI339" i="7"/>
  <c r="BH339" i="7"/>
  <c r="BG339" i="7"/>
  <c r="BF339" i="7"/>
  <c r="T339" i="7"/>
  <c r="R339" i="7"/>
  <c r="P339" i="7"/>
  <c r="BI337" i="7"/>
  <c r="BH337" i="7"/>
  <c r="BG337" i="7"/>
  <c r="BF337" i="7"/>
  <c r="T337" i="7"/>
  <c r="R337" i="7"/>
  <c r="P337" i="7"/>
  <c r="BI335" i="7"/>
  <c r="BH335" i="7"/>
  <c r="BG335" i="7"/>
  <c r="BF335" i="7"/>
  <c r="T335" i="7"/>
  <c r="R335" i="7"/>
  <c r="P335" i="7"/>
  <c r="BI331" i="7"/>
  <c r="BH331" i="7"/>
  <c r="BG331" i="7"/>
  <c r="BF331" i="7"/>
  <c r="T331" i="7"/>
  <c r="R331" i="7"/>
  <c r="P331" i="7"/>
  <c r="BI329" i="7"/>
  <c r="BH329" i="7"/>
  <c r="BG329" i="7"/>
  <c r="BF329" i="7"/>
  <c r="T329" i="7"/>
  <c r="R329" i="7"/>
  <c r="P329" i="7"/>
  <c r="BI327" i="7"/>
  <c r="BH327" i="7"/>
  <c r="BG327" i="7"/>
  <c r="BF327" i="7"/>
  <c r="T327" i="7"/>
  <c r="R327" i="7"/>
  <c r="P327" i="7"/>
  <c r="BI325" i="7"/>
  <c r="BH325" i="7"/>
  <c r="BG325" i="7"/>
  <c r="BF325" i="7"/>
  <c r="T325" i="7"/>
  <c r="R325" i="7"/>
  <c r="P325" i="7"/>
  <c r="BI323" i="7"/>
  <c r="BH323" i="7"/>
  <c r="BG323" i="7"/>
  <c r="BF323" i="7"/>
  <c r="T323" i="7"/>
  <c r="R323" i="7"/>
  <c r="P323" i="7"/>
  <c r="BI321" i="7"/>
  <c r="BH321" i="7"/>
  <c r="BG321" i="7"/>
  <c r="BF321" i="7"/>
  <c r="T321" i="7"/>
  <c r="R321" i="7"/>
  <c r="P321" i="7"/>
  <c r="BI319" i="7"/>
  <c r="BH319" i="7"/>
  <c r="BG319" i="7"/>
  <c r="BF319" i="7"/>
  <c r="T319" i="7"/>
  <c r="R319" i="7"/>
  <c r="P319" i="7"/>
  <c r="BI317" i="7"/>
  <c r="BH317" i="7"/>
  <c r="BG317" i="7"/>
  <c r="BF317" i="7"/>
  <c r="T317" i="7"/>
  <c r="R317" i="7"/>
  <c r="P317" i="7"/>
  <c r="BI315" i="7"/>
  <c r="BH315" i="7"/>
  <c r="BG315" i="7"/>
  <c r="BF315" i="7"/>
  <c r="T315" i="7"/>
  <c r="R315" i="7"/>
  <c r="P315" i="7"/>
  <c r="BI313" i="7"/>
  <c r="BH313" i="7"/>
  <c r="BG313" i="7"/>
  <c r="BF313" i="7"/>
  <c r="T313" i="7"/>
  <c r="R313" i="7"/>
  <c r="P313" i="7"/>
  <c r="BI311" i="7"/>
  <c r="BH311" i="7"/>
  <c r="BG311" i="7"/>
  <c r="BF311" i="7"/>
  <c r="T311" i="7"/>
  <c r="R311" i="7"/>
  <c r="P311" i="7"/>
  <c r="BI309" i="7"/>
  <c r="BH309" i="7"/>
  <c r="BG309" i="7"/>
  <c r="BF309" i="7"/>
  <c r="T309" i="7"/>
  <c r="R309" i="7"/>
  <c r="P309" i="7"/>
  <c r="BI307" i="7"/>
  <c r="BH307" i="7"/>
  <c r="BG307" i="7"/>
  <c r="BF307" i="7"/>
  <c r="T307" i="7"/>
  <c r="R307" i="7"/>
  <c r="P307" i="7"/>
  <c r="BI305" i="7"/>
  <c r="BH305" i="7"/>
  <c r="BG305" i="7"/>
  <c r="BF305" i="7"/>
  <c r="T305" i="7"/>
  <c r="R305" i="7"/>
  <c r="P305" i="7"/>
  <c r="BI303" i="7"/>
  <c r="BH303" i="7"/>
  <c r="BG303" i="7"/>
  <c r="BF303" i="7"/>
  <c r="T303" i="7"/>
  <c r="R303" i="7"/>
  <c r="P303" i="7"/>
  <c r="BI301" i="7"/>
  <c r="BH301" i="7"/>
  <c r="BG301" i="7"/>
  <c r="BF301" i="7"/>
  <c r="T301" i="7"/>
  <c r="R301" i="7"/>
  <c r="P301" i="7"/>
  <c r="BI299" i="7"/>
  <c r="BH299" i="7"/>
  <c r="BG299" i="7"/>
  <c r="BF299" i="7"/>
  <c r="T299" i="7"/>
  <c r="R299" i="7"/>
  <c r="P299" i="7"/>
  <c r="BI297" i="7"/>
  <c r="BH297" i="7"/>
  <c r="BG297" i="7"/>
  <c r="BF297" i="7"/>
  <c r="T297" i="7"/>
  <c r="R297" i="7"/>
  <c r="P297" i="7"/>
  <c r="BI295" i="7"/>
  <c r="BH295" i="7"/>
  <c r="BG295" i="7"/>
  <c r="BF295" i="7"/>
  <c r="T295" i="7"/>
  <c r="R295" i="7"/>
  <c r="P295" i="7"/>
  <c r="BI293" i="7"/>
  <c r="BH293" i="7"/>
  <c r="BG293" i="7"/>
  <c r="BF293" i="7"/>
  <c r="T293" i="7"/>
  <c r="R293" i="7"/>
  <c r="P293" i="7"/>
  <c r="BI291" i="7"/>
  <c r="BH291" i="7"/>
  <c r="BG291" i="7"/>
  <c r="BF291" i="7"/>
  <c r="T291" i="7"/>
  <c r="R291" i="7"/>
  <c r="P291" i="7"/>
  <c r="BI289" i="7"/>
  <c r="BH289" i="7"/>
  <c r="BG289" i="7"/>
  <c r="BF289" i="7"/>
  <c r="T289" i="7"/>
  <c r="R289" i="7"/>
  <c r="P289" i="7"/>
  <c r="BI286" i="7"/>
  <c r="BH286" i="7"/>
  <c r="BG286" i="7"/>
  <c r="BF286" i="7"/>
  <c r="T286" i="7"/>
  <c r="R286" i="7"/>
  <c r="P286" i="7"/>
  <c r="BI284" i="7"/>
  <c r="BH284" i="7"/>
  <c r="BG284" i="7"/>
  <c r="BF284" i="7"/>
  <c r="T284" i="7"/>
  <c r="R284" i="7"/>
  <c r="P284" i="7"/>
  <c r="BI282" i="7"/>
  <c r="BH282" i="7"/>
  <c r="BG282" i="7"/>
  <c r="BF282" i="7"/>
  <c r="T282" i="7"/>
  <c r="R282" i="7"/>
  <c r="P282" i="7"/>
  <c r="BI280" i="7"/>
  <c r="BH280" i="7"/>
  <c r="BG280" i="7"/>
  <c r="BF280" i="7"/>
  <c r="T280" i="7"/>
  <c r="R280" i="7"/>
  <c r="P280" i="7"/>
  <c r="BI278" i="7"/>
  <c r="BH278" i="7"/>
  <c r="BG278" i="7"/>
  <c r="BF278" i="7"/>
  <c r="T278" i="7"/>
  <c r="R278" i="7"/>
  <c r="P278" i="7"/>
  <c r="BI276" i="7"/>
  <c r="BH276" i="7"/>
  <c r="BG276" i="7"/>
  <c r="BF276" i="7"/>
  <c r="T276" i="7"/>
  <c r="R276" i="7"/>
  <c r="P276" i="7"/>
  <c r="BI274" i="7"/>
  <c r="BH274" i="7"/>
  <c r="BG274" i="7"/>
  <c r="BF274" i="7"/>
  <c r="T274" i="7"/>
  <c r="R274" i="7"/>
  <c r="P274" i="7"/>
  <c r="BI272" i="7"/>
  <c r="BH272" i="7"/>
  <c r="BG272" i="7"/>
  <c r="BF272" i="7"/>
  <c r="T272" i="7"/>
  <c r="R272" i="7"/>
  <c r="P272" i="7"/>
  <c r="BI270" i="7"/>
  <c r="BH270" i="7"/>
  <c r="BG270" i="7"/>
  <c r="BF270" i="7"/>
  <c r="T270" i="7"/>
  <c r="R270" i="7"/>
  <c r="P270" i="7"/>
  <c r="BI268" i="7"/>
  <c r="BH268" i="7"/>
  <c r="BG268" i="7"/>
  <c r="BF268" i="7"/>
  <c r="T268" i="7"/>
  <c r="R268" i="7"/>
  <c r="P268" i="7"/>
  <c r="BI266" i="7"/>
  <c r="BH266" i="7"/>
  <c r="BG266" i="7"/>
  <c r="BF266" i="7"/>
  <c r="T266" i="7"/>
  <c r="R266" i="7"/>
  <c r="P266" i="7"/>
  <c r="BI264" i="7"/>
  <c r="BH264" i="7"/>
  <c r="BG264" i="7"/>
  <c r="BF264" i="7"/>
  <c r="T264" i="7"/>
  <c r="R264" i="7"/>
  <c r="P264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8" i="7"/>
  <c r="BH258" i="7"/>
  <c r="BG258" i="7"/>
  <c r="BF258" i="7"/>
  <c r="T258" i="7"/>
  <c r="R258" i="7"/>
  <c r="P258" i="7"/>
  <c r="BI256" i="7"/>
  <c r="BH256" i="7"/>
  <c r="BG256" i="7"/>
  <c r="BF256" i="7"/>
  <c r="T256" i="7"/>
  <c r="R256" i="7"/>
  <c r="P256" i="7"/>
  <c r="BI254" i="7"/>
  <c r="BH254" i="7"/>
  <c r="BG254" i="7"/>
  <c r="BF254" i="7"/>
  <c r="T254" i="7"/>
  <c r="R254" i="7"/>
  <c r="P254" i="7"/>
  <c r="BI252" i="7"/>
  <c r="BH252" i="7"/>
  <c r="BG252" i="7"/>
  <c r="BF252" i="7"/>
  <c r="T252" i="7"/>
  <c r="R252" i="7"/>
  <c r="P252" i="7"/>
  <c r="BI250" i="7"/>
  <c r="BH250" i="7"/>
  <c r="BG250" i="7"/>
  <c r="BF250" i="7"/>
  <c r="T250" i="7"/>
  <c r="R250" i="7"/>
  <c r="P250" i="7"/>
  <c r="BI248" i="7"/>
  <c r="BH248" i="7"/>
  <c r="BG248" i="7"/>
  <c r="BF248" i="7"/>
  <c r="T248" i="7"/>
  <c r="R248" i="7"/>
  <c r="P248" i="7"/>
  <c r="BI246" i="7"/>
  <c r="BH246" i="7"/>
  <c r="BG246" i="7"/>
  <c r="BF246" i="7"/>
  <c r="T246" i="7"/>
  <c r="R246" i="7"/>
  <c r="P246" i="7"/>
  <c r="BI244" i="7"/>
  <c r="BH244" i="7"/>
  <c r="BG244" i="7"/>
  <c r="BF244" i="7"/>
  <c r="T244" i="7"/>
  <c r="R244" i="7"/>
  <c r="P244" i="7"/>
  <c r="BI242" i="7"/>
  <c r="BH242" i="7"/>
  <c r="BG242" i="7"/>
  <c r="BF242" i="7"/>
  <c r="T242" i="7"/>
  <c r="R242" i="7"/>
  <c r="P242" i="7"/>
  <c r="BI240" i="7"/>
  <c r="BH240" i="7"/>
  <c r="BG240" i="7"/>
  <c r="BF240" i="7"/>
  <c r="T240" i="7"/>
  <c r="R240" i="7"/>
  <c r="P240" i="7"/>
  <c r="BI238" i="7"/>
  <c r="BH238" i="7"/>
  <c r="BG238" i="7"/>
  <c r="BF238" i="7"/>
  <c r="T238" i="7"/>
  <c r="R238" i="7"/>
  <c r="P238" i="7"/>
  <c r="BI236" i="7"/>
  <c r="BH236" i="7"/>
  <c r="BG236" i="7"/>
  <c r="BF236" i="7"/>
  <c r="T236" i="7"/>
  <c r="R236" i="7"/>
  <c r="P236" i="7"/>
  <c r="BI234" i="7"/>
  <c r="BH234" i="7"/>
  <c r="BG234" i="7"/>
  <c r="BF234" i="7"/>
  <c r="T234" i="7"/>
  <c r="R234" i="7"/>
  <c r="P234" i="7"/>
  <c r="BI232" i="7"/>
  <c r="BH232" i="7"/>
  <c r="BG232" i="7"/>
  <c r="BF232" i="7"/>
  <c r="T232" i="7"/>
  <c r="R232" i="7"/>
  <c r="P232" i="7"/>
  <c r="BI230" i="7"/>
  <c r="BH230" i="7"/>
  <c r="BG230" i="7"/>
  <c r="BF230" i="7"/>
  <c r="T230" i="7"/>
  <c r="R230" i="7"/>
  <c r="P230" i="7"/>
  <c r="BI228" i="7"/>
  <c r="BH228" i="7"/>
  <c r="BG228" i="7"/>
  <c r="BF228" i="7"/>
  <c r="T228" i="7"/>
  <c r="R228" i="7"/>
  <c r="P228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20" i="7"/>
  <c r="BH220" i="7"/>
  <c r="BG220" i="7"/>
  <c r="BF220" i="7"/>
  <c r="T220" i="7"/>
  <c r="R220" i="7"/>
  <c r="P220" i="7"/>
  <c r="BI218" i="7"/>
  <c r="BH218" i="7"/>
  <c r="BG218" i="7"/>
  <c r="BF218" i="7"/>
  <c r="T218" i="7"/>
  <c r="R218" i="7"/>
  <c r="P218" i="7"/>
  <c r="BI216" i="7"/>
  <c r="BH216" i="7"/>
  <c r="BG216" i="7"/>
  <c r="BF216" i="7"/>
  <c r="T216" i="7"/>
  <c r="R216" i="7"/>
  <c r="P216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R210" i="7"/>
  <c r="P210" i="7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R122" i="7"/>
  <c r="P122" i="7"/>
  <c r="BI120" i="7"/>
  <c r="BH120" i="7"/>
  <c r="BG120" i="7"/>
  <c r="BF120" i="7"/>
  <c r="T120" i="7"/>
  <c r="R120" i="7"/>
  <c r="P120" i="7"/>
  <c r="BI118" i="7"/>
  <c r="BH118" i="7"/>
  <c r="BG118" i="7"/>
  <c r="BF118" i="7"/>
  <c r="T118" i="7"/>
  <c r="R118" i="7"/>
  <c r="P118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2" i="7"/>
  <c r="BH112" i="7"/>
  <c r="BG112" i="7"/>
  <c r="BF112" i="7"/>
  <c r="T112" i="7"/>
  <c r="R112" i="7"/>
  <c r="P112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6" i="7"/>
  <c r="BH96" i="7"/>
  <c r="BG96" i="7"/>
  <c r="BF96" i="7"/>
  <c r="T96" i="7"/>
  <c r="R96" i="7"/>
  <c r="P96" i="7"/>
  <c r="BI94" i="7"/>
  <c r="BH94" i="7"/>
  <c r="BG94" i="7"/>
  <c r="BF94" i="7"/>
  <c r="T94" i="7"/>
  <c r="R94" i="7"/>
  <c r="P94" i="7"/>
  <c r="BI92" i="7"/>
  <c r="BH92" i="7"/>
  <c r="BG92" i="7"/>
  <c r="BF92" i="7"/>
  <c r="T92" i="7"/>
  <c r="R92" i="7"/>
  <c r="P92" i="7"/>
  <c r="BI90" i="7"/>
  <c r="BH90" i="7"/>
  <c r="BG90" i="7"/>
  <c r="BF90" i="7"/>
  <c r="T90" i="7"/>
  <c r="R90" i="7"/>
  <c r="P90" i="7"/>
  <c r="BI88" i="7"/>
  <c r="BH88" i="7"/>
  <c r="BG88" i="7"/>
  <c r="BF88" i="7"/>
  <c r="T88" i="7"/>
  <c r="R88" i="7"/>
  <c r="P88" i="7"/>
  <c r="J81" i="7"/>
  <c r="F81" i="7"/>
  <c r="F79" i="7"/>
  <c r="E77" i="7"/>
  <c r="J54" i="7"/>
  <c r="F54" i="7"/>
  <c r="F52" i="7"/>
  <c r="E50" i="7"/>
  <c r="J24" i="7"/>
  <c r="E24" i="7"/>
  <c r="J82" i="7" s="1"/>
  <c r="J23" i="7"/>
  <c r="J18" i="7"/>
  <c r="E18" i="7"/>
  <c r="F55" i="7" s="1"/>
  <c r="J17" i="7"/>
  <c r="J12" i="7"/>
  <c r="J52" i="7"/>
  <c r="E7" i="7"/>
  <c r="E48" i="7" s="1"/>
  <c r="J37" i="6"/>
  <c r="J36" i="6"/>
  <c r="AY60" i="1" s="1"/>
  <c r="J35" i="6"/>
  <c r="AX60" i="1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2" i="6"/>
  <c r="BH92" i="6"/>
  <c r="BG92" i="6"/>
  <c r="BF92" i="6"/>
  <c r="T92" i="6"/>
  <c r="R92" i="6"/>
  <c r="P92" i="6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6" i="6"/>
  <c r="BH86" i="6"/>
  <c r="BG86" i="6"/>
  <c r="BF86" i="6"/>
  <c r="T86" i="6"/>
  <c r="R86" i="6"/>
  <c r="P86" i="6"/>
  <c r="J78" i="6"/>
  <c r="F78" i="6"/>
  <c r="F76" i="6"/>
  <c r="E74" i="6"/>
  <c r="J54" i="6"/>
  <c r="F54" i="6"/>
  <c r="F52" i="6"/>
  <c r="E50" i="6"/>
  <c r="J24" i="6"/>
  <c r="E24" i="6"/>
  <c r="J79" i="6"/>
  <c r="J23" i="6"/>
  <c r="J18" i="6"/>
  <c r="E18" i="6"/>
  <c r="F79" i="6"/>
  <c r="J17" i="6"/>
  <c r="J12" i="6"/>
  <c r="J76" i="6"/>
  <c r="E7" i="6"/>
  <c r="E72" i="6" s="1"/>
  <c r="J37" i="5"/>
  <c r="J36" i="5"/>
  <c r="AY59" i="1"/>
  <c r="J35" i="5"/>
  <c r="AX59" i="1" s="1"/>
  <c r="BI346" i="5"/>
  <c r="BH346" i="5"/>
  <c r="BG346" i="5"/>
  <c r="BF346" i="5"/>
  <c r="T346" i="5"/>
  <c r="R346" i="5"/>
  <c r="P346" i="5"/>
  <c r="BI344" i="5"/>
  <c r="BH344" i="5"/>
  <c r="BG344" i="5"/>
  <c r="BF344" i="5"/>
  <c r="T344" i="5"/>
  <c r="R344" i="5"/>
  <c r="P344" i="5"/>
  <c r="BI342" i="5"/>
  <c r="BH342" i="5"/>
  <c r="BG342" i="5"/>
  <c r="BF342" i="5"/>
  <c r="T342" i="5"/>
  <c r="R342" i="5"/>
  <c r="P342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6" i="5"/>
  <c r="BH336" i="5"/>
  <c r="BG336" i="5"/>
  <c r="BF336" i="5"/>
  <c r="T336" i="5"/>
  <c r="R336" i="5"/>
  <c r="P336" i="5"/>
  <c r="BI334" i="5"/>
  <c r="BH334" i="5"/>
  <c r="BG334" i="5"/>
  <c r="BF334" i="5"/>
  <c r="T334" i="5"/>
  <c r="R334" i="5"/>
  <c r="P334" i="5"/>
  <c r="BI332" i="5"/>
  <c r="BH332" i="5"/>
  <c r="BG332" i="5"/>
  <c r="BF332" i="5"/>
  <c r="T332" i="5"/>
  <c r="R332" i="5"/>
  <c r="P332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2" i="5"/>
  <c r="BH312" i="5"/>
  <c r="BG312" i="5"/>
  <c r="BF312" i="5"/>
  <c r="T312" i="5"/>
  <c r="R312" i="5"/>
  <c r="P312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7" i="5"/>
  <c r="BH297" i="5"/>
  <c r="BG297" i="5"/>
  <c r="BF297" i="5"/>
  <c r="T297" i="5"/>
  <c r="R297" i="5"/>
  <c r="P297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91" i="5"/>
  <c r="BH291" i="5"/>
  <c r="BG291" i="5"/>
  <c r="BF291" i="5"/>
  <c r="T291" i="5"/>
  <c r="R291" i="5"/>
  <c r="P291" i="5"/>
  <c r="BI289" i="5"/>
  <c r="BH289" i="5"/>
  <c r="BG289" i="5"/>
  <c r="BF289" i="5"/>
  <c r="T289" i="5"/>
  <c r="R289" i="5"/>
  <c r="P289" i="5"/>
  <c r="BI287" i="5"/>
  <c r="BH287" i="5"/>
  <c r="BG287" i="5"/>
  <c r="BF287" i="5"/>
  <c r="T287" i="5"/>
  <c r="R287" i="5"/>
  <c r="P287" i="5"/>
  <c r="BI285" i="5"/>
  <c r="BH285" i="5"/>
  <c r="BG285" i="5"/>
  <c r="BF285" i="5"/>
  <c r="T285" i="5"/>
  <c r="R285" i="5"/>
  <c r="P285" i="5"/>
  <c r="BI283" i="5"/>
  <c r="BH283" i="5"/>
  <c r="BG283" i="5"/>
  <c r="BF283" i="5"/>
  <c r="T283" i="5"/>
  <c r="R283" i="5"/>
  <c r="P283" i="5"/>
  <c r="BI281" i="5"/>
  <c r="BH281" i="5"/>
  <c r="BG281" i="5"/>
  <c r="BF281" i="5"/>
  <c r="T281" i="5"/>
  <c r="R281" i="5"/>
  <c r="P281" i="5"/>
  <c r="BI279" i="5"/>
  <c r="BH279" i="5"/>
  <c r="BG279" i="5"/>
  <c r="BF279" i="5"/>
  <c r="T279" i="5"/>
  <c r="R279" i="5"/>
  <c r="P279" i="5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73" i="5"/>
  <c r="BH273" i="5"/>
  <c r="BG273" i="5"/>
  <c r="BF273" i="5"/>
  <c r="T273" i="5"/>
  <c r="R273" i="5"/>
  <c r="P273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4" i="5"/>
  <c r="BH244" i="5"/>
  <c r="BG244" i="5"/>
  <c r="BF244" i="5"/>
  <c r="T244" i="5"/>
  <c r="R244" i="5"/>
  <c r="P244" i="5"/>
  <c r="BI242" i="5"/>
  <c r="BH242" i="5"/>
  <c r="BG242" i="5"/>
  <c r="BF242" i="5"/>
  <c r="T242" i="5"/>
  <c r="R242" i="5"/>
  <c r="P242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6" i="5"/>
  <c r="BH236" i="5"/>
  <c r="BG236" i="5"/>
  <c r="BF236" i="5"/>
  <c r="T236" i="5"/>
  <c r="R236" i="5"/>
  <c r="P236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J82" i="5"/>
  <c r="F82" i="5"/>
  <c r="F80" i="5"/>
  <c r="E78" i="5"/>
  <c r="J54" i="5"/>
  <c r="F54" i="5"/>
  <c r="F52" i="5"/>
  <c r="E50" i="5"/>
  <c r="J24" i="5"/>
  <c r="E24" i="5"/>
  <c r="J83" i="5" s="1"/>
  <c r="J23" i="5"/>
  <c r="J18" i="5"/>
  <c r="E18" i="5"/>
  <c r="F83" i="5" s="1"/>
  <c r="J17" i="5"/>
  <c r="J12" i="5"/>
  <c r="J80" i="5" s="1"/>
  <c r="E7" i="5"/>
  <c r="E48" i="5" s="1"/>
  <c r="J39" i="4"/>
  <c r="J38" i="4"/>
  <c r="AY58" i="1" s="1"/>
  <c r="J37" i="4"/>
  <c r="AX58" i="1"/>
  <c r="BI525" i="4"/>
  <c r="BH525" i="4"/>
  <c r="BG525" i="4"/>
  <c r="BF525" i="4"/>
  <c r="T525" i="4"/>
  <c r="R525" i="4"/>
  <c r="P525" i="4"/>
  <c r="BI522" i="4"/>
  <c r="BH522" i="4"/>
  <c r="BG522" i="4"/>
  <c r="BF522" i="4"/>
  <c r="T522" i="4"/>
  <c r="R522" i="4"/>
  <c r="P522" i="4"/>
  <c r="BI518" i="4"/>
  <c r="BH518" i="4"/>
  <c r="BG518" i="4"/>
  <c r="BF518" i="4"/>
  <c r="T518" i="4"/>
  <c r="R518" i="4"/>
  <c r="P518" i="4"/>
  <c r="BI513" i="4"/>
  <c r="BH513" i="4"/>
  <c r="BG513" i="4"/>
  <c r="BF513" i="4"/>
  <c r="T513" i="4"/>
  <c r="R513" i="4"/>
  <c r="P513" i="4"/>
  <c r="BI508" i="4"/>
  <c r="BH508" i="4"/>
  <c r="BG508" i="4"/>
  <c r="BF508" i="4"/>
  <c r="T508" i="4"/>
  <c r="R508" i="4"/>
  <c r="P508" i="4"/>
  <c r="BI504" i="4"/>
  <c r="BH504" i="4"/>
  <c r="BG504" i="4"/>
  <c r="BF504" i="4"/>
  <c r="T504" i="4"/>
  <c r="R504" i="4"/>
  <c r="P504" i="4"/>
  <c r="BI500" i="4"/>
  <c r="BH500" i="4"/>
  <c r="BG500" i="4"/>
  <c r="BF500" i="4"/>
  <c r="T500" i="4"/>
  <c r="R500" i="4"/>
  <c r="P500" i="4"/>
  <c r="BI495" i="4"/>
  <c r="BH495" i="4"/>
  <c r="BG495" i="4"/>
  <c r="BF495" i="4"/>
  <c r="T495" i="4"/>
  <c r="R495" i="4"/>
  <c r="P495" i="4"/>
  <c r="BI491" i="4"/>
  <c r="BH491" i="4"/>
  <c r="BG491" i="4"/>
  <c r="BF491" i="4"/>
  <c r="T491" i="4"/>
  <c r="R491" i="4"/>
  <c r="P491" i="4"/>
  <c r="BI488" i="4"/>
  <c r="BH488" i="4"/>
  <c r="BG488" i="4"/>
  <c r="BF488" i="4"/>
  <c r="T488" i="4"/>
  <c r="R488" i="4"/>
  <c r="P488" i="4"/>
  <c r="BI479" i="4"/>
  <c r="BH479" i="4"/>
  <c r="BG479" i="4"/>
  <c r="BF479" i="4"/>
  <c r="T479" i="4"/>
  <c r="R479" i="4"/>
  <c r="P479" i="4"/>
  <c r="BI470" i="4"/>
  <c r="BH470" i="4"/>
  <c r="BG470" i="4"/>
  <c r="BF470" i="4"/>
  <c r="T470" i="4"/>
  <c r="R470" i="4"/>
  <c r="P470" i="4"/>
  <c r="BI466" i="4"/>
  <c r="BH466" i="4"/>
  <c r="BG466" i="4"/>
  <c r="BF466" i="4"/>
  <c r="T466" i="4"/>
  <c r="R466" i="4"/>
  <c r="P466" i="4"/>
  <c r="BI459" i="4"/>
  <c r="BH459" i="4"/>
  <c r="BG459" i="4"/>
  <c r="BF459" i="4"/>
  <c r="T459" i="4"/>
  <c r="R459" i="4"/>
  <c r="P459" i="4"/>
  <c r="BI440" i="4"/>
  <c r="BH440" i="4"/>
  <c r="BG440" i="4"/>
  <c r="BF440" i="4"/>
  <c r="T440" i="4"/>
  <c r="R440" i="4"/>
  <c r="P440" i="4"/>
  <c r="BI433" i="4"/>
  <c r="BH433" i="4"/>
  <c r="BG433" i="4"/>
  <c r="BF433" i="4"/>
  <c r="T433" i="4"/>
  <c r="R433" i="4"/>
  <c r="P433" i="4"/>
  <c r="BI429" i="4"/>
  <c r="BH429" i="4"/>
  <c r="BG429" i="4"/>
  <c r="BF429" i="4"/>
  <c r="T429" i="4"/>
  <c r="R429" i="4"/>
  <c r="P429" i="4"/>
  <c r="BI425" i="4"/>
  <c r="BH425" i="4"/>
  <c r="BG425" i="4"/>
  <c r="BF425" i="4"/>
  <c r="T425" i="4"/>
  <c r="R425" i="4"/>
  <c r="P425" i="4"/>
  <c r="BI421" i="4"/>
  <c r="BH421" i="4"/>
  <c r="BG421" i="4"/>
  <c r="BF421" i="4"/>
  <c r="T421" i="4"/>
  <c r="R421" i="4"/>
  <c r="P421" i="4"/>
  <c r="BI415" i="4"/>
  <c r="BH415" i="4"/>
  <c r="BG415" i="4"/>
  <c r="BF415" i="4"/>
  <c r="T415" i="4"/>
  <c r="R415" i="4"/>
  <c r="P415" i="4"/>
  <c r="BI410" i="4"/>
  <c r="BH410" i="4"/>
  <c r="BG410" i="4"/>
  <c r="BF410" i="4"/>
  <c r="T410" i="4"/>
  <c r="R410" i="4"/>
  <c r="P410" i="4"/>
  <c r="BI405" i="4"/>
  <c r="BH405" i="4"/>
  <c r="BG405" i="4"/>
  <c r="BF405" i="4"/>
  <c r="T405" i="4"/>
  <c r="R405" i="4"/>
  <c r="P405" i="4"/>
  <c r="BI398" i="4"/>
  <c r="BH398" i="4"/>
  <c r="BG398" i="4"/>
  <c r="BF398" i="4"/>
  <c r="T398" i="4"/>
  <c r="R398" i="4"/>
  <c r="P398" i="4"/>
  <c r="BI379" i="4"/>
  <c r="BH379" i="4"/>
  <c r="BG379" i="4"/>
  <c r="BF379" i="4"/>
  <c r="T379" i="4"/>
  <c r="R379" i="4"/>
  <c r="P379" i="4"/>
  <c r="BI372" i="4"/>
  <c r="BH372" i="4"/>
  <c r="BG372" i="4"/>
  <c r="BF372" i="4"/>
  <c r="T372" i="4"/>
  <c r="R372" i="4"/>
  <c r="P372" i="4"/>
  <c r="BI365" i="4"/>
  <c r="BH365" i="4"/>
  <c r="BG365" i="4"/>
  <c r="BF365" i="4"/>
  <c r="T365" i="4"/>
  <c r="R365" i="4"/>
  <c r="P365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4" i="4"/>
  <c r="BH354" i="4"/>
  <c r="BG354" i="4"/>
  <c r="BF354" i="4"/>
  <c r="T354" i="4"/>
  <c r="R354" i="4"/>
  <c r="P354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0" i="4"/>
  <c r="BH340" i="4"/>
  <c r="BG340" i="4"/>
  <c r="BF340" i="4"/>
  <c r="T340" i="4"/>
  <c r="R340" i="4"/>
  <c r="P340" i="4"/>
  <c r="BI336" i="4"/>
  <c r="BH336" i="4"/>
  <c r="BG336" i="4"/>
  <c r="BF336" i="4"/>
  <c r="T336" i="4"/>
  <c r="R336" i="4"/>
  <c r="P336" i="4"/>
  <c r="BI332" i="4"/>
  <c r="BH332" i="4"/>
  <c r="BG332" i="4"/>
  <c r="BF332" i="4"/>
  <c r="T332" i="4"/>
  <c r="R332" i="4"/>
  <c r="P332" i="4"/>
  <c r="BI327" i="4"/>
  <c r="BH327" i="4"/>
  <c r="BG327" i="4"/>
  <c r="BF327" i="4"/>
  <c r="T327" i="4"/>
  <c r="R327" i="4"/>
  <c r="P327" i="4"/>
  <c r="BI322" i="4"/>
  <c r="BH322" i="4"/>
  <c r="BG322" i="4"/>
  <c r="BF322" i="4"/>
  <c r="T322" i="4"/>
  <c r="R322" i="4"/>
  <c r="P322" i="4"/>
  <c r="BI318" i="4"/>
  <c r="BH318" i="4"/>
  <c r="BG318" i="4"/>
  <c r="BF318" i="4"/>
  <c r="T318" i="4"/>
  <c r="R318" i="4"/>
  <c r="P318" i="4"/>
  <c r="BI312" i="4"/>
  <c r="BH312" i="4"/>
  <c r="BG312" i="4"/>
  <c r="BF312" i="4"/>
  <c r="T312" i="4"/>
  <c r="R312" i="4"/>
  <c r="P312" i="4"/>
  <c r="BI307" i="4"/>
  <c r="BH307" i="4"/>
  <c r="BG307" i="4"/>
  <c r="BF307" i="4"/>
  <c r="T307" i="4"/>
  <c r="R307" i="4"/>
  <c r="P307" i="4"/>
  <c r="BI303" i="4"/>
  <c r="BH303" i="4"/>
  <c r="BG303" i="4"/>
  <c r="BF303" i="4"/>
  <c r="T303" i="4"/>
  <c r="R303" i="4"/>
  <c r="P303" i="4"/>
  <c r="BI300" i="4"/>
  <c r="BH300" i="4"/>
  <c r="BG300" i="4"/>
  <c r="BF300" i="4"/>
  <c r="T300" i="4"/>
  <c r="R300" i="4"/>
  <c r="P300" i="4"/>
  <c r="BI295" i="4"/>
  <c r="BH295" i="4"/>
  <c r="BG295" i="4"/>
  <c r="BF295" i="4"/>
  <c r="T295" i="4"/>
  <c r="R295" i="4"/>
  <c r="P295" i="4"/>
  <c r="BI291" i="4"/>
  <c r="BH291" i="4"/>
  <c r="BG291" i="4"/>
  <c r="BF291" i="4"/>
  <c r="T291" i="4"/>
  <c r="R291" i="4"/>
  <c r="P291" i="4"/>
  <c r="BI287" i="4"/>
  <c r="BH287" i="4"/>
  <c r="BG287" i="4"/>
  <c r="BF287" i="4"/>
  <c r="T287" i="4"/>
  <c r="R287" i="4"/>
  <c r="P287" i="4"/>
  <c r="BI284" i="4"/>
  <c r="BH284" i="4"/>
  <c r="BG284" i="4"/>
  <c r="BF284" i="4"/>
  <c r="T284" i="4"/>
  <c r="R284" i="4"/>
  <c r="P284" i="4"/>
  <c r="BI280" i="4"/>
  <c r="BH280" i="4"/>
  <c r="BG280" i="4"/>
  <c r="BF280" i="4"/>
  <c r="T280" i="4"/>
  <c r="R280" i="4"/>
  <c r="P280" i="4"/>
  <c r="BI275" i="4"/>
  <c r="BH275" i="4"/>
  <c r="BG275" i="4"/>
  <c r="BF275" i="4"/>
  <c r="T275" i="4"/>
  <c r="R275" i="4"/>
  <c r="P275" i="4"/>
  <c r="BI270" i="4"/>
  <c r="BH270" i="4"/>
  <c r="BG270" i="4"/>
  <c r="BF270" i="4"/>
  <c r="T270" i="4"/>
  <c r="R270" i="4"/>
  <c r="P270" i="4"/>
  <c r="BI265" i="4"/>
  <c r="BH265" i="4"/>
  <c r="BG265" i="4"/>
  <c r="BF265" i="4"/>
  <c r="T265" i="4"/>
  <c r="R265" i="4"/>
  <c r="P265" i="4"/>
  <c r="BI260" i="4"/>
  <c r="BH260" i="4"/>
  <c r="BG260" i="4"/>
  <c r="BF260" i="4"/>
  <c r="T260" i="4"/>
  <c r="R260" i="4"/>
  <c r="P260" i="4"/>
  <c r="BI255" i="4"/>
  <c r="BH255" i="4"/>
  <c r="BG255" i="4"/>
  <c r="BF255" i="4"/>
  <c r="T255" i="4"/>
  <c r="R255" i="4"/>
  <c r="P255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3" i="4"/>
  <c r="BH243" i="4"/>
  <c r="BG243" i="4"/>
  <c r="BF243" i="4"/>
  <c r="T243" i="4"/>
  <c r="R243" i="4"/>
  <c r="P243" i="4"/>
  <c r="BI238" i="4"/>
  <c r="BH238" i="4"/>
  <c r="BG238" i="4"/>
  <c r="BF238" i="4"/>
  <c r="T238" i="4"/>
  <c r="R238" i="4"/>
  <c r="P238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3" i="4"/>
  <c r="BH213" i="4"/>
  <c r="BG213" i="4"/>
  <c r="BF213" i="4"/>
  <c r="T213" i="4"/>
  <c r="R213" i="4"/>
  <c r="P213" i="4"/>
  <c r="BI209" i="4"/>
  <c r="BH209" i="4"/>
  <c r="BG209" i="4"/>
  <c r="BF209" i="4"/>
  <c r="T209" i="4"/>
  <c r="R209" i="4"/>
  <c r="P209" i="4"/>
  <c r="BI205" i="4"/>
  <c r="BH205" i="4"/>
  <c r="BG205" i="4"/>
  <c r="BF205" i="4"/>
  <c r="T205" i="4"/>
  <c r="R205" i="4"/>
  <c r="P205" i="4"/>
  <c r="BI199" i="4"/>
  <c r="BH199" i="4"/>
  <c r="BG199" i="4"/>
  <c r="BF199" i="4"/>
  <c r="T199" i="4"/>
  <c r="R199" i="4"/>
  <c r="P199" i="4"/>
  <c r="BI193" i="4"/>
  <c r="BH193" i="4"/>
  <c r="BG193" i="4"/>
  <c r="BF193" i="4"/>
  <c r="T193" i="4"/>
  <c r="R193" i="4"/>
  <c r="P193" i="4"/>
  <c r="BI187" i="4"/>
  <c r="BH187" i="4"/>
  <c r="BG187" i="4"/>
  <c r="BF187" i="4"/>
  <c r="T187" i="4"/>
  <c r="R187" i="4"/>
  <c r="P187" i="4"/>
  <c r="BI181" i="4"/>
  <c r="BH181" i="4"/>
  <c r="BG181" i="4"/>
  <c r="BF181" i="4"/>
  <c r="T181" i="4"/>
  <c r="R181" i="4"/>
  <c r="P181" i="4"/>
  <c r="BI176" i="4"/>
  <c r="BH176" i="4"/>
  <c r="BG176" i="4"/>
  <c r="BF176" i="4"/>
  <c r="T176" i="4"/>
  <c r="T175" i="4"/>
  <c r="R176" i="4"/>
  <c r="R175" i="4" s="1"/>
  <c r="P176" i="4"/>
  <c r="P175" i="4"/>
  <c r="BI170" i="4"/>
  <c r="BH170" i="4"/>
  <c r="BG170" i="4"/>
  <c r="BF170" i="4"/>
  <c r="T170" i="4"/>
  <c r="T169" i="4" s="1"/>
  <c r="T168" i="4" s="1"/>
  <c r="R170" i="4"/>
  <c r="R169" i="4" s="1"/>
  <c r="R168" i="4" s="1"/>
  <c r="P170" i="4"/>
  <c r="P169" i="4"/>
  <c r="P168" i="4" s="1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47" i="4"/>
  <c r="BH147" i="4"/>
  <c r="BG147" i="4"/>
  <c r="BF147" i="4"/>
  <c r="T147" i="4"/>
  <c r="R147" i="4"/>
  <c r="P147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R126" i="4"/>
  <c r="P126" i="4"/>
  <c r="BI122" i="4"/>
  <c r="BH122" i="4"/>
  <c r="BG122" i="4"/>
  <c r="BF122" i="4"/>
  <c r="T122" i="4"/>
  <c r="R122" i="4"/>
  <c r="P122" i="4"/>
  <c r="BI117" i="4"/>
  <c r="BH117" i="4"/>
  <c r="BG117" i="4"/>
  <c r="BF117" i="4"/>
  <c r="T117" i="4"/>
  <c r="R117" i="4"/>
  <c r="P117" i="4"/>
  <c r="BI112" i="4"/>
  <c r="BH112" i="4"/>
  <c r="BG112" i="4"/>
  <c r="BF112" i="4"/>
  <c r="T112" i="4"/>
  <c r="T111" i="4" s="1"/>
  <c r="R112" i="4"/>
  <c r="R111" i="4" s="1"/>
  <c r="P112" i="4"/>
  <c r="P111" i="4" s="1"/>
  <c r="BI107" i="4"/>
  <c r="BH107" i="4"/>
  <c r="BG107" i="4"/>
  <c r="BF107" i="4"/>
  <c r="T107" i="4"/>
  <c r="T106" i="4" s="1"/>
  <c r="R107" i="4"/>
  <c r="R106" i="4" s="1"/>
  <c r="R105" i="4" s="1"/>
  <c r="P107" i="4"/>
  <c r="P106" i="4" s="1"/>
  <c r="P105" i="4" s="1"/>
  <c r="J99" i="4"/>
  <c r="F99" i="4"/>
  <c r="F97" i="4"/>
  <c r="E95" i="4"/>
  <c r="J58" i="4"/>
  <c r="F58" i="4"/>
  <c r="F56" i="4"/>
  <c r="E54" i="4"/>
  <c r="J26" i="4"/>
  <c r="E26" i="4"/>
  <c r="J59" i="4" s="1"/>
  <c r="J25" i="4"/>
  <c r="J20" i="4"/>
  <c r="E20" i="4"/>
  <c r="F100" i="4" s="1"/>
  <c r="J19" i="4"/>
  <c r="J14" i="4"/>
  <c r="J56" i="4"/>
  <c r="E7" i="4"/>
  <c r="E50" i="4" s="1"/>
  <c r="J39" i="3"/>
  <c r="J38" i="3"/>
  <c r="AY57" i="1" s="1"/>
  <c r="J37" i="3"/>
  <c r="AX57" i="1" s="1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8" i="3"/>
  <c r="BH118" i="3"/>
  <c r="BG118" i="3"/>
  <c r="BF118" i="3"/>
  <c r="T118" i="3"/>
  <c r="R118" i="3"/>
  <c r="P118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J84" i="3"/>
  <c r="F84" i="3"/>
  <c r="F82" i="3"/>
  <c r="E80" i="3"/>
  <c r="J58" i="3"/>
  <c r="F58" i="3"/>
  <c r="F56" i="3"/>
  <c r="E54" i="3"/>
  <c r="J26" i="3"/>
  <c r="E26" i="3"/>
  <c r="J59" i="3"/>
  <c r="J25" i="3"/>
  <c r="J20" i="3"/>
  <c r="E20" i="3"/>
  <c r="F85" i="3"/>
  <c r="J19" i="3"/>
  <c r="J14" i="3"/>
  <c r="J56" i="3" s="1"/>
  <c r="E7" i="3"/>
  <c r="E76" i="3" s="1"/>
  <c r="J39" i="2"/>
  <c r="J38" i="2"/>
  <c r="AY56" i="1"/>
  <c r="J37" i="2"/>
  <c r="AX56" i="1" s="1"/>
  <c r="BI464" i="2"/>
  <c r="BH464" i="2"/>
  <c r="BG464" i="2"/>
  <c r="BF464" i="2"/>
  <c r="T464" i="2"/>
  <c r="R464" i="2"/>
  <c r="P464" i="2"/>
  <c r="BI461" i="2"/>
  <c r="BH461" i="2"/>
  <c r="BG461" i="2"/>
  <c r="BF461" i="2"/>
  <c r="T461" i="2"/>
  <c r="R461" i="2"/>
  <c r="P461" i="2"/>
  <c r="BI454" i="2"/>
  <c r="BH454" i="2"/>
  <c r="BG454" i="2"/>
  <c r="BF454" i="2"/>
  <c r="T454" i="2"/>
  <c r="R454" i="2"/>
  <c r="P454" i="2"/>
  <c r="BI450" i="2"/>
  <c r="BH450" i="2"/>
  <c r="BG450" i="2"/>
  <c r="BF450" i="2"/>
  <c r="T450" i="2"/>
  <c r="R450" i="2"/>
  <c r="P450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31" i="2"/>
  <c r="BH431" i="2"/>
  <c r="BG431" i="2"/>
  <c r="BF431" i="2"/>
  <c r="T431" i="2"/>
  <c r="R431" i="2"/>
  <c r="P431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18" i="2"/>
  <c r="BH418" i="2"/>
  <c r="BG418" i="2"/>
  <c r="BF418" i="2"/>
  <c r="T418" i="2"/>
  <c r="R418" i="2"/>
  <c r="P418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T379" i="2"/>
  <c r="R380" i="2"/>
  <c r="R379" i="2" s="1"/>
  <c r="P380" i="2"/>
  <c r="P379" i="2"/>
  <c r="BI375" i="2"/>
  <c r="BH375" i="2"/>
  <c r="BG375" i="2"/>
  <c r="BF375" i="2"/>
  <c r="T375" i="2"/>
  <c r="T374" i="2" s="1"/>
  <c r="R375" i="2"/>
  <c r="R374" i="2"/>
  <c r="P375" i="2"/>
  <c r="P374" i="2" s="1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49" i="2"/>
  <c r="BH349" i="2"/>
  <c r="BG349" i="2"/>
  <c r="BF349" i="2"/>
  <c r="T349" i="2"/>
  <c r="R349" i="2"/>
  <c r="P349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41" i="2"/>
  <c r="BH241" i="2"/>
  <c r="BG241" i="2"/>
  <c r="BF241" i="2"/>
  <c r="T241" i="2"/>
  <c r="R241" i="2"/>
  <c r="P241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0" i="2"/>
  <c r="BH200" i="2"/>
  <c r="BG200" i="2"/>
  <c r="BF200" i="2"/>
  <c r="T200" i="2"/>
  <c r="R200" i="2"/>
  <c r="P200" i="2"/>
  <c r="BI171" i="2"/>
  <c r="BH171" i="2"/>
  <c r="BG171" i="2"/>
  <c r="BF171" i="2"/>
  <c r="T171" i="2"/>
  <c r="R171" i="2"/>
  <c r="P171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47" i="2"/>
  <c r="BH147" i="2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4" i="2"/>
  <c r="BH114" i="2"/>
  <c r="BG114" i="2"/>
  <c r="BF114" i="2"/>
  <c r="T114" i="2"/>
  <c r="R114" i="2"/>
  <c r="P114" i="2"/>
  <c r="BI106" i="2"/>
  <c r="BH106" i="2"/>
  <c r="BG106" i="2"/>
  <c r="BF106" i="2"/>
  <c r="T106" i="2"/>
  <c r="R106" i="2"/>
  <c r="P106" i="2"/>
  <c r="BI101" i="2"/>
  <c r="BH101" i="2"/>
  <c r="BG101" i="2"/>
  <c r="BF101" i="2"/>
  <c r="T101" i="2"/>
  <c r="R101" i="2"/>
  <c r="P101" i="2"/>
  <c r="J93" i="2"/>
  <c r="F93" i="2"/>
  <c r="F91" i="2"/>
  <c r="E89" i="2"/>
  <c r="J58" i="2"/>
  <c r="F58" i="2"/>
  <c r="F56" i="2"/>
  <c r="E54" i="2"/>
  <c r="J26" i="2"/>
  <c r="E26" i="2"/>
  <c r="J94" i="2"/>
  <c r="J25" i="2"/>
  <c r="J20" i="2"/>
  <c r="E20" i="2"/>
  <c r="F59" i="2"/>
  <c r="J19" i="2"/>
  <c r="J14" i="2"/>
  <c r="J91" i="2" s="1"/>
  <c r="E7" i="2"/>
  <c r="E50" i="2" s="1"/>
  <c r="L50" i="1"/>
  <c r="AM50" i="1"/>
  <c r="AM49" i="1"/>
  <c r="L49" i="1"/>
  <c r="AM47" i="1"/>
  <c r="L47" i="1"/>
  <c r="L45" i="1"/>
  <c r="L44" i="1"/>
  <c r="BK366" i="2"/>
  <c r="BK301" i="2"/>
  <c r="BK450" i="2"/>
  <c r="J345" i="2"/>
  <c r="BK171" i="2"/>
  <c r="BK345" i="2"/>
  <c r="J101" i="2"/>
  <c r="BK241" i="2"/>
  <c r="BK121" i="3"/>
  <c r="BK184" i="3"/>
  <c r="J94" i="3"/>
  <c r="BK112" i="3"/>
  <c r="BK127" i="3"/>
  <c r="J287" i="4"/>
  <c r="BK126" i="4"/>
  <c r="BK365" i="4"/>
  <c r="BK156" i="4"/>
  <c r="J398" i="4"/>
  <c r="J255" i="4"/>
  <c r="J112" i="4"/>
  <c r="BK433" i="4"/>
  <c r="BK291" i="4"/>
  <c r="J117" i="4"/>
  <c r="BK267" i="5"/>
  <c r="BK185" i="5"/>
  <c r="BK126" i="5"/>
  <c r="BK326" i="5"/>
  <c r="J267" i="5"/>
  <c r="J236" i="5"/>
  <c r="BK161" i="5"/>
  <c r="J340" i="5"/>
  <c r="BK271" i="5"/>
  <c r="BK234" i="5"/>
  <c r="BK173" i="5"/>
  <c r="J120" i="5"/>
  <c r="BK330" i="5"/>
  <c r="J253" i="5"/>
  <c r="BK167" i="5"/>
  <c r="J122" i="5"/>
  <c r="J94" i="6"/>
  <c r="BK313" i="7"/>
  <c r="BK260" i="7"/>
  <c r="BK210" i="7"/>
  <c r="J136" i="7"/>
  <c r="J88" i="7"/>
  <c r="J305" i="7"/>
  <c r="BK236" i="7"/>
  <c r="J182" i="7"/>
  <c r="J122" i="7"/>
  <c r="BK360" i="7"/>
  <c r="BK280" i="7"/>
  <c r="J220" i="7"/>
  <c r="J166" i="7"/>
  <c r="J368" i="7"/>
  <c r="BK266" i="7"/>
  <c r="J204" i="7"/>
  <c r="BK136" i="7"/>
  <c r="J88" i="10"/>
  <c r="J454" i="2"/>
  <c r="BK418" i="2"/>
  <c r="J311" i="2"/>
  <c r="J137" i="2"/>
  <c r="BK380" i="2"/>
  <c r="J163" i="2"/>
  <c r="BK289" i="2"/>
  <c r="J126" i="2"/>
  <c r="J200" i="2"/>
  <c r="BK115" i="3"/>
  <c r="J160" i="3"/>
  <c r="BK175" i="3"/>
  <c r="BK179" i="3"/>
  <c r="BK495" i="4"/>
  <c r="BK358" i="4"/>
  <c r="BK332" i="4"/>
  <c r="BK224" i="4"/>
  <c r="BK440" i="4"/>
  <c r="J260" i="4"/>
  <c r="BK117" i="4"/>
  <c r="BK372" i="4"/>
  <c r="J209" i="4"/>
  <c r="J504" i="4"/>
  <c r="BK327" i="4"/>
  <c r="J181" i="4"/>
  <c r="BK320" i="5"/>
  <c r="J259" i="5"/>
  <c r="J179" i="5"/>
  <c r="BK118" i="5"/>
  <c r="J310" i="5"/>
  <c r="J265" i="5"/>
  <c r="BK222" i="5"/>
  <c r="J167" i="5"/>
  <c r="J108" i="5"/>
  <c r="BK338" i="5"/>
  <c r="BK279" i="5"/>
  <c r="J224" i="5"/>
  <c r="BK140" i="5"/>
  <c r="BK344" i="5"/>
  <c r="BK295" i="5"/>
  <c r="J216" i="5"/>
  <c r="BK134" i="5"/>
  <c r="BK372" i="7"/>
  <c r="J303" i="7"/>
  <c r="BK232" i="7"/>
  <c r="J162" i="7"/>
  <c r="J102" i="7"/>
  <c r="BK319" i="7"/>
  <c r="BK295" i="7"/>
  <c r="BK220" i="7"/>
  <c r="J156" i="7"/>
  <c r="BK90" i="7"/>
  <c r="J313" i="7"/>
  <c r="BK242" i="7"/>
  <c r="BK200" i="7"/>
  <c r="BK132" i="7"/>
  <c r="J349" i="7"/>
  <c r="BK240" i="7"/>
  <c r="BK158" i="7"/>
  <c r="J104" i="7"/>
  <c r="J36" i="9"/>
  <c r="AW64" i="1" s="1"/>
  <c r="BK398" i="2"/>
  <c r="J297" i="2"/>
  <c r="J122" i="2"/>
  <c r="J353" i="2"/>
  <c r="J141" i="2"/>
  <c r="J361" i="2"/>
  <c r="BK217" i="2"/>
  <c r="J323" i="2"/>
  <c r="BK101" i="2"/>
  <c r="BK103" i="3"/>
  <c r="BK145" i="3"/>
  <c r="BK160" i="3"/>
  <c r="BK172" i="3"/>
  <c r="BK488" i="4"/>
  <c r="BK213" i="4"/>
  <c r="J433" i="4"/>
  <c r="BK255" i="4"/>
  <c r="BK425" i="4"/>
  <c r="J284" i="4"/>
  <c r="BK164" i="4"/>
  <c r="BK429" i="4"/>
  <c r="BK295" i="4"/>
  <c r="J126" i="4"/>
  <c r="J302" i="5"/>
  <c r="J210" i="5"/>
  <c r="BK148" i="5"/>
  <c r="J110" i="5"/>
  <c r="BK306" i="5"/>
  <c r="BK273" i="5"/>
  <c r="BK240" i="5"/>
  <c r="BK195" i="5"/>
  <c r="BK163" i="5"/>
  <c r="BK322" i="5"/>
  <c r="BK269" i="5"/>
  <c r="J230" i="5"/>
  <c r="BK169" i="5"/>
  <c r="J118" i="5"/>
  <c r="J338" i="5"/>
  <c r="BK291" i="5"/>
  <c r="BK232" i="5"/>
  <c r="BK171" i="5"/>
  <c r="J126" i="5"/>
  <c r="J90" i="6"/>
  <c r="J372" i="7"/>
  <c r="J309" i="7"/>
  <c r="BK264" i="7"/>
  <c r="J212" i="7"/>
  <c r="J160" i="7"/>
  <c r="J128" i="7"/>
  <c r="J370" i="7"/>
  <c r="J317" i="7"/>
  <c r="BK282" i="7"/>
  <c r="J230" i="7"/>
  <c r="BK188" i="7"/>
  <c r="J132" i="7"/>
  <c r="BK92" i="7"/>
  <c r="J323" i="7"/>
  <c r="BK246" i="7"/>
  <c r="J202" i="7"/>
  <c r="J178" i="7"/>
  <c r="J126" i="7"/>
  <c r="BK337" i="7"/>
  <c r="BK244" i="7"/>
  <c r="J200" i="7"/>
  <c r="J144" i="7"/>
  <c r="J90" i="7"/>
  <c r="F38" i="9"/>
  <c r="BC64" i="1" s="1"/>
  <c r="BK361" i="2"/>
  <c r="J241" i="2"/>
  <c r="J461" i="2"/>
  <c r="BK375" i="2"/>
  <c r="AS55" i="1"/>
  <c r="BK159" i="2"/>
  <c r="BK353" i="2"/>
  <c r="J217" i="2"/>
  <c r="J145" i="3"/>
  <c r="J179" i="3"/>
  <c r="J124" i="3"/>
  <c r="BK166" i="3"/>
  <c r="J175" i="3"/>
  <c r="BK504" i="4"/>
  <c r="BK284" i="4"/>
  <c r="BK525" i="4"/>
  <c r="J415" i="4"/>
  <c r="BK265" i="4"/>
  <c r="J479" i="4"/>
  <c r="BK347" i="4"/>
  <c r="J224" i="4"/>
  <c r="J138" i="4"/>
  <c r="BK470" i="4"/>
  <c r="J332" i="4"/>
  <c r="BK228" i="4"/>
  <c r="BK112" i="4"/>
  <c r="J295" i="5"/>
  <c r="J191" i="5"/>
  <c r="BK159" i="5"/>
  <c r="BK116" i="5"/>
  <c r="BK332" i="5"/>
  <c r="J281" i="5"/>
  <c r="BK247" i="5"/>
  <c r="BK210" i="5"/>
  <c r="BK165" i="5"/>
  <c r="J114" i="5"/>
  <c r="J94" i="5"/>
  <c r="J312" i="5"/>
  <c r="J273" i="5"/>
  <c r="J242" i="5"/>
  <c r="BK199" i="5"/>
  <c r="BK136" i="5"/>
  <c r="BK287" i="5"/>
  <c r="J185" i="5"/>
  <c r="J140" i="5"/>
  <c r="BK90" i="5"/>
  <c r="BK353" i="7"/>
  <c r="J315" i="7"/>
  <c r="BK289" i="7"/>
  <c r="BK254" i="7"/>
  <c r="BK182" i="7"/>
  <c r="BK134" i="7"/>
  <c r="J92" i="7"/>
  <c r="J321" i="7"/>
  <c r="J289" i="7"/>
  <c r="J242" i="7"/>
  <c r="J194" i="7"/>
  <c r="J146" i="7"/>
  <c r="J108" i="7"/>
  <c r="BK356" i="7"/>
  <c r="J266" i="7"/>
  <c r="J232" i="7"/>
  <c r="BK186" i="7"/>
  <c r="J130" i="7"/>
  <c r="J353" i="7"/>
  <c r="J293" i="7"/>
  <c r="J238" i="7"/>
  <c r="BK196" i="7"/>
  <c r="J140" i="7"/>
  <c r="F39" i="8"/>
  <c r="BD63" i="1"/>
  <c r="BK446" i="2"/>
  <c r="BK319" i="2"/>
  <c r="BK155" i="2"/>
  <c r="J393" i="2"/>
  <c r="J446" i="2"/>
  <c r="BK424" i="2"/>
  <c r="J277" i="2"/>
  <c r="J341" i="2"/>
  <c r="BK122" i="2"/>
  <c r="J100" i="3"/>
  <c r="J127" i="3"/>
  <c r="J154" i="3"/>
  <c r="BK139" i="3"/>
  <c r="BK318" i="4"/>
  <c r="J522" i="4"/>
  <c r="J307" i="4"/>
  <c r="J193" i="4"/>
  <c r="BK459" i="4"/>
  <c r="BK287" i="4"/>
  <c r="BK187" i="4"/>
  <c r="J405" i="4"/>
  <c r="BK248" i="4"/>
  <c r="J336" i="5"/>
  <c r="BK297" i="5"/>
  <c r="J204" i="5"/>
  <c r="BK142" i="5"/>
  <c r="BK92" i="5"/>
  <c r="BK277" i="5"/>
  <c r="BK224" i="5"/>
  <c r="J173" i="5"/>
  <c r="J112" i="5"/>
  <c r="J324" i="5"/>
  <c r="J257" i="5"/>
  <c r="BK206" i="5"/>
  <c r="BK132" i="5"/>
  <c r="J342" i="5"/>
  <c r="J279" i="5"/>
  <c r="BK187" i="5"/>
  <c r="J100" i="5"/>
  <c r="BK370" i="7"/>
  <c r="J319" i="7"/>
  <c r="J272" i="7"/>
  <c r="BK184" i="7"/>
  <c r="BK120" i="7"/>
  <c r="J360" i="7"/>
  <c r="J297" i="7"/>
  <c r="BK222" i="7"/>
  <c r="BK166" i="7"/>
  <c r="BK112" i="7"/>
  <c r="J335" i="7"/>
  <c r="J248" i="7"/>
  <c r="BK194" i="7"/>
  <c r="J138" i="7"/>
  <c r="J351" i="7"/>
  <c r="J282" i="7"/>
  <c r="J218" i="7"/>
  <c r="BK146" i="7"/>
  <c r="F39" i="9"/>
  <c r="BD64" i="1" s="1"/>
  <c r="BK341" i="2"/>
  <c r="BK221" i="2"/>
  <c r="J337" i="2"/>
  <c r="AS62" i="1"/>
  <c r="J284" i="2"/>
  <c r="J139" i="3"/>
  <c r="J121" i="3"/>
  <c r="J157" i="3"/>
  <c r="BK154" i="3"/>
  <c r="BK466" i="4"/>
  <c r="J340" i="4"/>
  <c r="J251" i="4"/>
  <c r="J508" i="4"/>
  <c r="BK340" i="4"/>
  <c r="J160" i="4"/>
  <c r="J350" i="4"/>
  <c r="J228" i="4"/>
  <c r="BK107" i="4"/>
  <c r="BK350" i="4"/>
  <c r="BK209" i="4"/>
  <c r="BK324" i="5"/>
  <c r="J271" i="5"/>
  <c r="J193" i="5"/>
  <c r="J130" i="5"/>
  <c r="J330" i="5"/>
  <c r="J287" i="5"/>
  <c r="BK242" i="5"/>
  <c r="J187" i="5"/>
  <c r="J116" i="5"/>
  <c r="J328" i="5"/>
  <c r="J263" i="5"/>
  <c r="BK204" i="5"/>
  <c r="BK110" i="5"/>
  <c r="BK336" i="5"/>
  <c r="J289" i="5"/>
  <c r="J155" i="5"/>
  <c r="J86" i="6"/>
  <c r="BK349" i="7"/>
  <c r="BK311" i="7"/>
  <c r="BK270" i="7"/>
  <c r="J174" i="7"/>
  <c r="BK130" i="7"/>
  <c r="J364" i="7"/>
  <c r="J274" i="7"/>
  <c r="BK202" i="7"/>
  <c r="J184" i="7"/>
  <c r="BK126" i="7"/>
  <c r="BK345" i="7"/>
  <c r="J284" i="7"/>
  <c r="BK216" i="7"/>
  <c r="J124" i="7"/>
  <c r="BK358" i="7"/>
  <c r="J295" i="7"/>
  <c r="BK224" i="7"/>
  <c r="BK148" i="7"/>
  <c r="BK88" i="8"/>
  <c r="F39" i="10"/>
  <c r="BD65" i="1" s="1"/>
  <c r="BK427" i="2"/>
  <c r="BK315" i="2"/>
  <c r="BK200" i="2"/>
  <c r="J398" i="2"/>
  <c r="J211" i="2"/>
  <c r="J418" i="2"/>
  <c r="BK273" i="2"/>
  <c r="BK349" i="2"/>
  <c r="J159" i="2"/>
  <c r="J118" i="3"/>
  <c r="J130" i="3"/>
  <c r="BK136" i="3"/>
  <c r="BK513" i="4"/>
  <c r="BK238" i="4"/>
  <c r="BK500" i="4"/>
  <c r="BK275" i="4"/>
  <c r="J488" i="4"/>
  <c r="BK354" i="4"/>
  <c r="BK181" i="4"/>
  <c r="J491" i="4"/>
  <c r="BK322" i="4"/>
  <c r="BK170" i="4"/>
  <c r="BK285" i="5"/>
  <c r="J195" i="5"/>
  <c r="J344" i="5"/>
  <c r="J316" i="5"/>
  <c r="BK283" i="5"/>
  <c r="J249" i="5"/>
  <c r="BK218" i="5"/>
  <c r="BK175" i="5"/>
  <c r="BK122" i="5"/>
  <c r="BK281" i="5"/>
  <c r="J244" i="5"/>
  <c r="BK201" i="5"/>
  <c r="BK152" i="5"/>
  <c r="J96" i="5"/>
  <c r="J297" i="5"/>
  <c r="J255" i="5"/>
  <c r="BK193" i="5"/>
  <c r="BK138" i="5"/>
  <c r="BK96" i="6"/>
  <c r="J358" i="7"/>
  <c r="BK329" i="7"/>
  <c r="J291" i="7"/>
  <c r="J228" i="7"/>
  <c r="BK172" i="7"/>
  <c r="BK104" i="7"/>
  <c r="BK351" i="7"/>
  <c r="J307" i="7"/>
  <c r="BK272" i="7"/>
  <c r="BK214" i="7"/>
  <c r="BK162" i="7"/>
  <c r="J114" i="7"/>
  <c r="J366" i="7"/>
  <c r="BK293" i="7"/>
  <c r="BK258" i="7"/>
  <c r="BK218" i="7"/>
  <c r="BK160" i="7"/>
  <c r="BK114" i="7"/>
  <c r="BK347" i="7"/>
  <c r="J280" i="7"/>
  <c r="BK230" i="7"/>
  <c r="J180" i="7"/>
  <c r="J106" i="7"/>
  <c r="F37" i="8"/>
  <c r="BB63" i="1" s="1"/>
  <c r="BK284" i="2"/>
  <c r="BK147" i="2"/>
  <c r="BK439" i="2"/>
  <c r="J329" i="2"/>
  <c r="J147" i="2"/>
  <c r="J349" i="2"/>
  <c r="J262" i="2"/>
  <c r="BK337" i="2"/>
  <c r="BK163" i="2"/>
  <c r="BK124" i="3"/>
  <c r="BK97" i="3"/>
  <c r="BK142" i="3"/>
  <c r="J184" i="3"/>
  <c r="BK118" i="3"/>
  <c r="BK148" i="3"/>
  <c r="J470" i="4"/>
  <c r="J231" i="4"/>
  <c r="J518" i="4"/>
  <c r="BK303" i="4"/>
  <c r="BK176" i="4"/>
  <c r="BK410" i="4"/>
  <c r="J291" i="4"/>
  <c r="BK193" i="4"/>
  <c r="BK518" i="4"/>
  <c r="BK415" i="4"/>
  <c r="BK307" i="4"/>
  <c r="J187" i="4"/>
  <c r="J318" i="5"/>
  <c r="J261" i="5"/>
  <c r="BK238" i="5"/>
  <c r="J144" i="5"/>
  <c r="J104" i="5"/>
  <c r="BK312" i="5"/>
  <c r="BK293" i="5"/>
  <c r="BK263" i="5"/>
  <c r="BK228" i="5"/>
  <c r="BK189" i="5"/>
  <c r="BK150" i="5"/>
  <c r="BK104" i="5"/>
  <c r="J326" i="5"/>
  <c r="BK259" i="5"/>
  <c r="J228" i="5"/>
  <c r="J161" i="5"/>
  <c r="J124" i="5"/>
  <c r="BK261" i="5"/>
  <c r="J199" i="5"/>
  <c r="BK128" i="5"/>
  <c r="BK92" i="6"/>
  <c r="J88" i="6"/>
  <c r="BK327" i="7"/>
  <c r="J276" i="7"/>
  <c r="J224" i="7"/>
  <c r="J168" i="7"/>
  <c r="J118" i="7"/>
  <c r="J362" i="7"/>
  <c r="J311" i="7"/>
  <c r="BK276" i="7"/>
  <c r="J226" i="7"/>
  <c r="J164" i="7"/>
  <c r="J120" i="7"/>
  <c r="BK368" i="7"/>
  <c r="BK305" i="7"/>
  <c r="BK252" i="7"/>
  <c r="BK206" i="7"/>
  <c r="BK168" i="7"/>
  <c r="J94" i="7"/>
  <c r="J329" i="7"/>
  <c r="J252" i="7"/>
  <c r="J210" i="7"/>
  <c r="J150" i="7"/>
  <c r="BK102" i="7"/>
  <c r="F37" i="9"/>
  <c r="BB64" i="1"/>
  <c r="J385" i="2"/>
  <c r="BK277" i="2"/>
  <c r="J464" i="2"/>
  <c r="J319" i="2"/>
  <c r="BK106" i="2"/>
  <c r="J370" i="2"/>
  <c r="J221" i="2"/>
  <c r="J171" i="2"/>
  <c r="BK106" i="3"/>
  <c r="J136" i="3"/>
  <c r="BK169" i="3"/>
  <c r="J163" i="3"/>
  <c r="BK491" i="4"/>
  <c r="J220" i="4"/>
  <c r="J425" i="4"/>
  <c r="BK270" i="4"/>
  <c r="BK130" i="4"/>
  <c r="J312" i="4"/>
  <c r="BK160" i="4"/>
  <c r="BK479" i="4"/>
  <c r="BK312" i="4"/>
  <c r="J164" i="4"/>
  <c r="J306" i="5"/>
  <c r="J240" i="5"/>
  <c r="J171" i="5"/>
  <c r="BK114" i="5"/>
  <c r="J308" i="5"/>
  <c r="BK253" i="5"/>
  <c r="J201" i="5"/>
  <c r="BK144" i="5"/>
  <c r="BK102" i="5"/>
  <c r="BK310" i="5"/>
  <c r="BK226" i="5"/>
  <c r="J150" i="5"/>
  <c r="BK98" i="5"/>
  <c r="J293" i="5"/>
  <c r="BK212" i="5"/>
  <c r="J136" i="5"/>
  <c r="BK88" i="6"/>
  <c r="J347" i="7"/>
  <c r="BK297" i="7"/>
  <c r="J222" i="7"/>
  <c r="J158" i="7"/>
  <c r="BK98" i="7"/>
  <c r="BK315" i="7"/>
  <c r="J254" i="7"/>
  <c r="J206" i="7"/>
  <c r="BK154" i="7"/>
  <c r="J98" i="7"/>
  <c r="BK321" i="7"/>
  <c r="J264" i="7"/>
  <c r="BK204" i="7"/>
  <c r="J116" i="7"/>
  <c r="J341" i="7"/>
  <c r="J236" i="7"/>
  <c r="J192" i="7"/>
  <c r="J110" i="7"/>
  <c r="J36" i="10"/>
  <c r="AW65" i="1" s="1"/>
  <c r="BK370" i="2"/>
  <c r="J289" i="2"/>
  <c r="J443" i="2"/>
  <c r="J228" i="2"/>
  <c r="J357" i="2"/>
  <c r="J258" i="2"/>
  <c r="J333" i="2"/>
  <c r="BK157" i="3"/>
  <c r="J172" i="3"/>
  <c r="BK91" i="3"/>
  <c r="BK133" i="3"/>
  <c r="J97" i="3"/>
  <c r="BK421" i="4"/>
  <c r="J347" i="4"/>
  <c r="J327" i="4"/>
  <c r="J525" i="4"/>
  <c r="BK280" i="4"/>
  <c r="BK147" i="4"/>
  <c r="BK405" i="4"/>
  <c r="J275" i="4"/>
  <c r="J147" i="4"/>
  <c r="J410" i="4"/>
  <c r="BK260" i="4"/>
  <c r="BK342" i="5"/>
  <c r="BK314" i="5"/>
  <c r="J218" i="5"/>
  <c r="J163" i="5"/>
  <c r="BK96" i="5"/>
  <c r="J275" i="5"/>
  <c r="J232" i="5"/>
  <c r="J177" i="5"/>
  <c r="J142" i="5"/>
  <c r="BK318" i="5"/>
  <c r="BK236" i="5"/>
  <c r="J159" i="5"/>
  <c r="J90" i="5"/>
  <c r="J234" i="5"/>
  <c r="BK197" i="5"/>
  <c r="BK106" i="5"/>
  <c r="BK90" i="6"/>
  <c r="J339" i="7"/>
  <c r="BK284" i="7"/>
  <c r="J214" i="7"/>
  <c r="J148" i="7"/>
  <c r="BK94" i="7"/>
  <c r="BK309" i="7"/>
  <c r="J234" i="7"/>
  <c r="J172" i="7"/>
  <c r="BK110" i="7"/>
  <c r="J331" i="7"/>
  <c r="J260" i="7"/>
  <c r="BK192" i="7"/>
  <c r="J154" i="7"/>
  <c r="BK331" i="7"/>
  <c r="BK250" i="7"/>
  <c r="BK176" i="7"/>
  <c r="BK138" i="7"/>
  <c r="BK88" i="9"/>
  <c r="F37" i="10"/>
  <c r="BB65" i="1" s="1"/>
  <c r="BK357" i="2"/>
  <c r="BK228" i="2"/>
  <c r="BK431" i="2"/>
  <c r="BK297" i="2"/>
  <c r="J431" i="2"/>
  <c r="J315" i="2"/>
  <c r="J106" i="2"/>
  <c r="BK211" i="2"/>
  <c r="J142" i="3"/>
  <c r="J169" i="3"/>
  <c r="J193" i="3"/>
  <c r="J115" i="3"/>
  <c r="J151" i="3"/>
  <c r="J303" i="4"/>
  <c r="BK134" i="4"/>
  <c r="J372" i="4"/>
  <c r="J238" i="4"/>
  <c r="BK379" i="4"/>
  <c r="BK231" i="4"/>
  <c r="J513" i="4"/>
  <c r="J361" i="4"/>
  <c r="BK199" i="4"/>
  <c r="BK316" i="5"/>
  <c r="BK230" i="5"/>
  <c r="J169" i="5"/>
  <c r="BK124" i="5"/>
  <c r="J410" i="2"/>
  <c r="J233" i="2"/>
  <c r="J427" i="2"/>
  <c r="BK233" i="2"/>
  <c r="J439" i="2"/>
  <c r="BK329" i="2"/>
  <c r="BK137" i="2"/>
  <c r="BK311" i="2"/>
  <c r="BK151" i="3"/>
  <c r="J166" i="3"/>
  <c r="BK188" i="3"/>
  <c r="BK193" i="3"/>
  <c r="BK94" i="3"/>
  <c r="J243" i="4"/>
  <c r="J466" i="4"/>
  <c r="BK251" i="4"/>
  <c r="J107" i="4"/>
  <c r="J358" i="4"/>
  <c r="BK220" i="4"/>
  <c r="BK508" i="4"/>
  <c r="J365" i="4"/>
  <c r="J205" i="4"/>
  <c r="J322" i="5"/>
  <c r="BK216" i="5"/>
  <c r="J157" i="5"/>
  <c r="J102" i="5"/>
  <c r="J300" i="5"/>
  <c r="BK244" i="5"/>
  <c r="BK183" i="5"/>
  <c r="BK120" i="5"/>
  <c r="J332" i="5"/>
  <c r="J283" i="5"/>
  <c r="J247" i="5"/>
  <c r="J197" i="5"/>
  <c r="BK346" i="5"/>
  <c r="J314" i="5"/>
  <c r="J222" i="5"/>
  <c r="J152" i="5"/>
  <c r="BK94" i="6"/>
  <c r="J337" i="7"/>
  <c r="J286" i="7"/>
  <c r="BK238" i="7"/>
  <c r="BK170" i="7"/>
  <c r="BK106" i="7"/>
  <c r="J327" i="7"/>
  <c r="BK278" i="7"/>
  <c r="J196" i="7"/>
  <c r="BK140" i="7"/>
  <c r="BK88" i="7"/>
  <c r="BK291" i="7"/>
  <c r="J240" i="7"/>
  <c r="BK180" i="7"/>
  <c r="BK128" i="7"/>
  <c r="BK301" i="7"/>
  <c r="J246" i="7"/>
  <c r="BK156" i="7"/>
  <c r="F36" i="8"/>
  <c r="BA63" i="1" s="1"/>
  <c r="BK393" i="2"/>
  <c r="BK258" i="2"/>
  <c r="J424" i="2"/>
  <c r="BK307" i="2"/>
  <c r="BK385" i="2"/>
  <c r="J155" i="2"/>
  <c r="J366" i="2"/>
  <c r="BK126" i="2"/>
  <c r="J91" i="3"/>
  <c r="J133" i="3"/>
  <c r="J103" i="3"/>
  <c r="BK130" i="3"/>
  <c r="J429" i="4"/>
  <c r="J336" i="4"/>
  <c r="BK300" i="4"/>
  <c r="J156" i="4"/>
  <c r="J421" i="4"/>
  <c r="J199" i="4"/>
  <c r="J500" i="4"/>
  <c r="J295" i="4"/>
  <c r="J176" i="4"/>
  <c r="J440" i="4"/>
  <c r="J300" i="4"/>
  <c r="J130" i="4"/>
  <c r="BK300" i="5"/>
  <c r="J206" i="5"/>
  <c r="J146" i="5"/>
  <c r="BK108" i="5"/>
  <c r="BK302" i="5"/>
  <c r="J251" i="5"/>
  <c r="J212" i="5"/>
  <c r="BK155" i="5"/>
  <c r="BK100" i="5"/>
  <c r="BK289" i="5"/>
  <c r="BK251" i="5"/>
  <c r="BK191" i="5"/>
  <c r="BK130" i="5"/>
  <c r="J320" i="5"/>
  <c r="BK275" i="5"/>
  <c r="BK177" i="5"/>
  <c r="J96" i="6"/>
  <c r="BK364" i="7"/>
  <c r="J325" i="7"/>
  <c r="J258" i="7"/>
  <c r="J188" i="7"/>
  <c r="BK108" i="7"/>
  <c r="BK335" i="7"/>
  <c r="BK303" i="7"/>
  <c r="J250" i="7"/>
  <c r="BK190" i="7"/>
  <c r="J142" i="7"/>
  <c r="BK362" i="7"/>
  <c r="J268" i="7"/>
  <c r="BK228" i="7"/>
  <c r="BK174" i="7"/>
  <c r="J112" i="7"/>
  <c r="BK268" i="7"/>
  <c r="BK208" i="7"/>
  <c r="BK118" i="7"/>
  <c r="F38" i="8"/>
  <c r="BC63" i="1"/>
  <c r="BK461" i="2"/>
  <c r="J380" i="2"/>
  <c r="BK262" i="2"/>
  <c r="BK454" i="2"/>
  <c r="BK323" i="2"/>
  <c r="J450" i="2"/>
  <c r="BK333" i="2"/>
  <c r="BK141" i="2"/>
  <c r="J273" i="2"/>
  <c r="BK197" i="3"/>
  <c r="J112" i="3"/>
  <c r="J188" i="3"/>
  <c r="BK100" i="3"/>
  <c r="J280" i="4"/>
  <c r="BK522" i="4"/>
  <c r="BK336" i="4"/>
  <c r="J134" i="4"/>
  <c r="J318" i="4"/>
  <c r="J213" i="4"/>
  <c r="BK122" i="4"/>
  <c r="BK398" i="4"/>
  <c r="BK243" i="4"/>
  <c r="BK340" i="5"/>
  <c r="BK265" i="5"/>
  <c r="J183" i="5"/>
  <c r="J132" i="5"/>
  <c r="J98" i="5"/>
  <c r="J291" i="5"/>
  <c r="BK257" i="5"/>
  <c r="J226" i="5"/>
  <c r="J181" i="5"/>
  <c r="J148" i="5"/>
  <c r="BK308" i="5"/>
  <c r="BK255" i="5"/>
  <c r="J214" i="5"/>
  <c r="J189" i="5"/>
  <c r="J138" i="5"/>
  <c r="J346" i="5"/>
  <c r="BK328" i="5"/>
  <c r="J277" i="5"/>
  <c r="BK214" i="5"/>
  <c r="BK157" i="5"/>
  <c r="J92" i="5"/>
  <c r="BK86" i="6"/>
  <c r="J343" i="7"/>
  <c r="BK317" i="7"/>
  <c r="J278" i="7"/>
  <c r="J256" i="7"/>
  <c r="J186" i="7"/>
  <c r="BK142" i="7"/>
  <c r="J96" i="7"/>
  <c r="BK323" i="7"/>
  <c r="BK299" i="7"/>
  <c r="BK248" i="7"/>
  <c r="BK198" i="7"/>
  <c r="J176" i="7"/>
  <c r="BK144" i="7"/>
  <c r="J100" i="7"/>
  <c r="BK343" i="7"/>
  <c r="BK274" i="7"/>
  <c r="BK234" i="7"/>
  <c r="J190" i="7"/>
  <c r="BK150" i="7"/>
  <c r="J356" i="7"/>
  <c r="J299" i="7"/>
  <c r="BK262" i="7"/>
  <c r="J216" i="7"/>
  <c r="BK164" i="7"/>
  <c r="BK124" i="7"/>
  <c r="J88" i="8"/>
  <c r="BK464" i="2"/>
  <c r="BK443" i="2"/>
  <c r="J406" i="2"/>
  <c r="J375" i="2"/>
  <c r="J307" i="2"/>
  <c r="BK225" i="2"/>
  <c r="BK410" i="2"/>
  <c r="J301" i="2"/>
  <c r="J225" i="2"/>
  <c r="BK406" i="2"/>
  <c r="J293" i="2"/>
  <c r="BK114" i="2"/>
  <c r="BK293" i="2"/>
  <c r="J114" i="2"/>
  <c r="J109" i="3"/>
  <c r="BK163" i="3"/>
  <c r="BK109" i="3"/>
  <c r="J148" i="3"/>
  <c r="J197" i="3"/>
  <c r="J106" i="3"/>
  <c r="J322" i="4"/>
  <c r="BK205" i="4"/>
  <c r="J459" i="4"/>
  <c r="J354" i="4"/>
  <c r="J248" i="4"/>
  <c r="J122" i="4"/>
  <c r="BK361" i="4"/>
  <c r="J265" i="4"/>
  <c r="J170" i="4"/>
  <c r="J495" i="4"/>
  <c r="J379" i="4"/>
  <c r="J270" i="4"/>
  <c r="BK138" i="4"/>
  <c r="BK334" i="5"/>
  <c r="BK304" i="5"/>
  <c r="BK208" i="5"/>
  <c r="J175" i="5"/>
  <c r="J128" i="5"/>
  <c r="BK94" i="5"/>
  <c r="J304" i="5"/>
  <c r="J269" i="5"/>
  <c r="J238" i="5"/>
  <c r="J220" i="5"/>
  <c r="BK179" i="5"/>
  <c r="J134" i="5"/>
  <c r="J334" i="5"/>
  <c r="J285" i="5"/>
  <c r="BK249" i="5"/>
  <c r="J208" i="5"/>
  <c r="BK181" i="5"/>
  <c r="BK146" i="5"/>
  <c r="J106" i="5"/>
  <c r="BK220" i="5"/>
  <c r="J165" i="5"/>
  <c r="BK112" i="5"/>
  <c r="J92" i="6"/>
  <c r="BK366" i="7"/>
  <c r="BK341" i="7"/>
  <c r="BK307" i="7"/>
  <c r="J262" i="7"/>
  <c r="J208" i="7"/>
  <c r="J152" i="7"/>
  <c r="BK100" i="7"/>
  <c r="BK339" i="7"/>
  <c r="J301" i="7"/>
  <c r="BK256" i="7"/>
  <c r="BK212" i="7"/>
  <c r="BK178" i="7"/>
  <c r="J134" i="7"/>
  <c r="BK96" i="7"/>
  <c r="BK325" i="7"/>
  <c r="BK286" i="7"/>
  <c r="J244" i="7"/>
  <c r="J198" i="7"/>
  <c r="BK152" i="7"/>
  <c r="BK122" i="7"/>
  <c r="J345" i="7"/>
  <c r="J270" i="7"/>
  <c r="BK226" i="7"/>
  <c r="J170" i="7"/>
  <c r="BK116" i="7"/>
  <c r="J88" i="9"/>
  <c r="BK88" i="10"/>
  <c r="F38" i="10"/>
  <c r="BC65" i="1" s="1"/>
  <c r="T105" i="4" l="1"/>
  <c r="BK100" i="2"/>
  <c r="J100" i="2" s="1"/>
  <c r="J66" i="2" s="1"/>
  <c r="P283" i="2"/>
  <c r="P306" i="2"/>
  <c r="P305" i="2" s="1"/>
  <c r="BK384" i="2"/>
  <c r="J384" i="2" s="1"/>
  <c r="J73" i="2" s="1"/>
  <c r="BK430" i="2"/>
  <c r="J430" i="2"/>
  <c r="J74" i="2" s="1"/>
  <c r="BK449" i="2"/>
  <c r="J449" i="2"/>
  <c r="J75" i="2"/>
  <c r="BK90" i="3"/>
  <c r="J90" i="3"/>
  <c r="J65" i="3"/>
  <c r="T178" i="3"/>
  <c r="T89" i="3" s="1"/>
  <c r="T88" i="3" s="1"/>
  <c r="BK116" i="4"/>
  <c r="J116" i="4"/>
  <c r="J69" i="4"/>
  <c r="P180" i="4"/>
  <c r="P254" i="4"/>
  <c r="P290" i="4"/>
  <c r="T306" i="4"/>
  <c r="T353" i="4"/>
  <c r="BK364" i="4"/>
  <c r="J364" i="4" s="1"/>
  <c r="J79" i="4" s="1"/>
  <c r="P494" i="4"/>
  <c r="BK507" i="4"/>
  <c r="J507" i="4" s="1"/>
  <c r="J81" i="4" s="1"/>
  <c r="BK89" i="5"/>
  <c r="R154" i="5"/>
  <c r="R203" i="5"/>
  <c r="R246" i="5"/>
  <c r="P299" i="5"/>
  <c r="BK85" i="6"/>
  <c r="J85" i="6" s="1"/>
  <c r="J62" i="6" s="1"/>
  <c r="T87" i="7"/>
  <c r="T86" i="7" s="1"/>
  <c r="T288" i="7"/>
  <c r="BK334" i="7"/>
  <c r="J334" i="7"/>
  <c r="J64" i="7" s="1"/>
  <c r="BK355" i="7"/>
  <c r="J355" i="7"/>
  <c r="J65" i="7"/>
  <c r="P100" i="2"/>
  <c r="P99" i="2" s="1"/>
  <c r="P98" i="2" s="1"/>
  <c r="R283" i="2"/>
  <c r="T306" i="2"/>
  <c r="T305" i="2" s="1"/>
  <c r="T98" i="2" s="1"/>
  <c r="T384" i="2"/>
  <c r="P430" i="2"/>
  <c r="P383" i="2" s="1"/>
  <c r="P449" i="2"/>
  <c r="T90" i="3"/>
  <c r="BK178" i="3"/>
  <c r="J178" i="3" s="1"/>
  <c r="J66" i="3" s="1"/>
  <c r="R116" i="4"/>
  <c r="R115" i="4" s="1"/>
  <c r="R104" i="4" s="1"/>
  <c r="BK180" i="4"/>
  <c r="J180" i="4"/>
  <c r="J74" i="4" s="1"/>
  <c r="R254" i="4"/>
  <c r="T290" i="4"/>
  <c r="R306" i="4"/>
  <c r="R353" i="4"/>
  <c r="R364" i="4"/>
  <c r="BK494" i="4"/>
  <c r="J494" i="4"/>
  <c r="J80" i="4" s="1"/>
  <c r="R507" i="4"/>
  <c r="P89" i="5"/>
  <c r="T154" i="5"/>
  <c r="T203" i="5"/>
  <c r="BK246" i="5"/>
  <c r="J246" i="5"/>
  <c r="J65" i="5"/>
  <c r="T299" i="5"/>
  <c r="P85" i="6"/>
  <c r="P84" i="6"/>
  <c r="P83" i="6"/>
  <c r="P82" i="6" s="1"/>
  <c r="AU60" i="1" s="1"/>
  <c r="P87" i="7"/>
  <c r="BK288" i="7"/>
  <c r="J288" i="7" s="1"/>
  <c r="J62" i="7" s="1"/>
  <c r="P334" i="7"/>
  <c r="P333" i="7"/>
  <c r="R355" i="7"/>
  <c r="T100" i="2"/>
  <c r="T99" i="2"/>
  <c r="T283" i="2"/>
  <c r="BK306" i="2"/>
  <c r="J306" i="2"/>
  <c r="J69" i="2"/>
  <c r="P384" i="2"/>
  <c r="R430" i="2"/>
  <c r="R449" i="2"/>
  <c r="R90" i="3"/>
  <c r="R89" i="3" s="1"/>
  <c r="R88" i="3" s="1"/>
  <c r="R178" i="3"/>
  <c r="P116" i="4"/>
  <c r="P115" i="4" s="1"/>
  <c r="P104" i="4" s="1"/>
  <c r="T180" i="4"/>
  <c r="BK254" i="4"/>
  <c r="J254" i="4" s="1"/>
  <c r="J75" i="4" s="1"/>
  <c r="BK290" i="4"/>
  <c r="J290" i="4" s="1"/>
  <c r="J76" i="4" s="1"/>
  <c r="BK306" i="4"/>
  <c r="J306" i="4"/>
  <c r="J77" i="4" s="1"/>
  <c r="BK353" i="4"/>
  <c r="J353" i="4"/>
  <c r="J78" i="4"/>
  <c r="T364" i="4"/>
  <c r="R494" i="4"/>
  <c r="T507" i="4"/>
  <c r="T89" i="5"/>
  <c r="BK154" i="5"/>
  <c r="J154" i="5" s="1"/>
  <c r="J63" i="5" s="1"/>
  <c r="P203" i="5"/>
  <c r="P246" i="5"/>
  <c r="R299" i="5"/>
  <c r="T85" i="6"/>
  <c r="T84" i="6"/>
  <c r="T83" i="6" s="1"/>
  <c r="T82" i="6" s="1"/>
  <c r="R87" i="7"/>
  <c r="P288" i="7"/>
  <c r="T334" i="7"/>
  <c r="T333" i="7" s="1"/>
  <c r="T355" i="7"/>
  <c r="R100" i="2"/>
  <c r="R99" i="2" s="1"/>
  <c r="R98" i="2" s="1"/>
  <c r="BK283" i="2"/>
  <c r="J283" i="2" s="1"/>
  <c r="J67" i="2" s="1"/>
  <c r="R306" i="2"/>
  <c r="R305" i="2"/>
  <c r="R384" i="2"/>
  <c r="R383" i="2" s="1"/>
  <c r="T430" i="2"/>
  <c r="T449" i="2"/>
  <c r="P90" i="3"/>
  <c r="P89" i="3" s="1"/>
  <c r="P88" i="3" s="1"/>
  <c r="AU57" i="1" s="1"/>
  <c r="P178" i="3"/>
  <c r="T116" i="4"/>
  <c r="T115" i="4"/>
  <c r="T104" i="4"/>
  <c r="R180" i="4"/>
  <c r="T254" i="4"/>
  <c r="R290" i="4"/>
  <c r="P306" i="4"/>
  <c r="P353" i="4"/>
  <c r="P364" i="4"/>
  <c r="T494" i="4"/>
  <c r="P507" i="4"/>
  <c r="R89" i="5"/>
  <c r="R88" i="5" s="1"/>
  <c r="R87" i="5" s="1"/>
  <c r="R86" i="5" s="1"/>
  <c r="P154" i="5"/>
  <c r="BK203" i="5"/>
  <c r="J203" i="5"/>
  <c r="J64" i="5"/>
  <c r="T246" i="5"/>
  <c r="BK299" i="5"/>
  <c r="J299" i="5"/>
  <c r="J66" i="5"/>
  <c r="R85" i="6"/>
  <c r="R84" i="6" s="1"/>
  <c r="R83" i="6" s="1"/>
  <c r="R82" i="6" s="1"/>
  <c r="BK87" i="7"/>
  <c r="J87" i="7" s="1"/>
  <c r="J61" i="7" s="1"/>
  <c r="R288" i="7"/>
  <c r="R334" i="7"/>
  <c r="R333" i="7" s="1"/>
  <c r="P355" i="7"/>
  <c r="BK374" i="2"/>
  <c r="J374" i="2" s="1"/>
  <c r="J70" i="2" s="1"/>
  <c r="BK379" i="2"/>
  <c r="J379" i="2"/>
  <c r="J71" i="2" s="1"/>
  <c r="BK87" i="8"/>
  <c r="J87" i="8"/>
  <c r="J64" i="8"/>
  <c r="BK111" i="4"/>
  <c r="J111" i="4" s="1"/>
  <c r="J67" i="4" s="1"/>
  <c r="BK175" i="4"/>
  <c r="J175" i="4" s="1"/>
  <c r="J72" i="4" s="1"/>
  <c r="BK87" i="9"/>
  <c r="J87" i="9"/>
  <c r="J64" i="9" s="1"/>
  <c r="BK106" i="4"/>
  <c r="J106" i="4"/>
  <c r="J66" i="4"/>
  <c r="BK169" i="4"/>
  <c r="J169" i="4" s="1"/>
  <c r="J71" i="4" s="1"/>
  <c r="BK87" i="10"/>
  <c r="BK86" i="10" s="1"/>
  <c r="J86" i="10" s="1"/>
  <c r="J32" i="10" s="1"/>
  <c r="F59" i="10"/>
  <c r="J80" i="10"/>
  <c r="BE88" i="10"/>
  <c r="E50" i="10"/>
  <c r="J59" i="10"/>
  <c r="BK86" i="8"/>
  <c r="J86" i="8" s="1"/>
  <c r="J32" i="8" s="1"/>
  <c r="J56" i="9"/>
  <c r="F59" i="9"/>
  <c r="J83" i="9"/>
  <c r="E50" i="9"/>
  <c r="BE88" i="9"/>
  <c r="BK86" i="7"/>
  <c r="J86" i="7"/>
  <c r="J60" i="7" s="1"/>
  <c r="E50" i="8"/>
  <c r="F59" i="8"/>
  <c r="J83" i="8"/>
  <c r="BE88" i="8"/>
  <c r="BK333" i="7"/>
  <c r="J333" i="7"/>
  <c r="J63" i="7"/>
  <c r="J56" i="8"/>
  <c r="J55" i="7"/>
  <c r="F82" i="7"/>
  <c r="BE92" i="7"/>
  <c r="BE100" i="7"/>
  <c r="BE112" i="7"/>
  <c r="BE120" i="7"/>
  <c r="BE126" i="7"/>
  <c r="BE132" i="7"/>
  <c r="BE140" i="7"/>
  <c r="BE152" i="7"/>
  <c r="BE160" i="7"/>
  <c r="BE166" i="7"/>
  <c r="BE172" i="7"/>
  <c r="BE182" i="7"/>
  <c r="BE184" i="7"/>
  <c r="BE188" i="7"/>
  <c r="BE194" i="7"/>
  <c r="BE202" i="7"/>
  <c r="BE204" i="7"/>
  <c r="BE212" i="7"/>
  <c r="BE214" i="7"/>
  <c r="BE220" i="7"/>
  <c r="BE232" i="7"/>
  <c r="BE252" i="7"/>
  <c r="BE254" i="7"/>
  <c r="BE256" i="7"/>
  <c r="BE272" i="7"/>
  <c r="BE274" i="7"/>
  <c r="BE276" i="7"/>
  <c r="BE284" i="7"/>
  <c r="BE286" i="7"/>
  <c r="BE289" i="7"/>
  <c r="BE303" i="7"/>
  <c r="BE305" i="7"/>
  <c r="BE307" i="7"/>
  <c r="BE311" i="7"/>
  <c r="BE315" i="7"/>
  <c r="BE319" i="7"/>
  <c r="BE323" i="7"/>
  <c r="BE325" i="7"/>
  <c r="BE335" i="7"/>
  <c r="BE351" i="7"/>
  <c r="BE360" i="7"/>
  <c r="BE362" i="7"/>
  <c r="BE364" i="7"/>
  <c r="E75" i="7"/>
  <c r="BE90" i="7"/>
  <c r="BE94" i="7"/>
  <c r="BE96" i="7"/>
  <c r="BE98" i="7"/>
  <c r="BE102" i="7"/>
  <c r="BE106" i="7"/>
  <c r="BE108" i="7"/>
  <c r="BE118" i="7"/>
  <c r="BE134" i="7"/>
  <c r="BE142" i="7"/>
  <c r="BE146" i="7"/>
  <c r="BE156" i="7"/>
  <c r="BE162" i="7"/>
  <c r="BE170" i="7"/>
  <c r="BE190" i="7"/>
  <c r="BE208" i="7"/>
  <c r="BE210" i="7"/>
  <c r="BE222" i="7"/>
  <c r="BE224" i="7"/>
  <c r="BE236" i="7"/>
  <c r="BE248" i="7"/>
  <c r="BE270" i="7"/>
  <c r="BE295" i="7"/>
  <c r="BE297" i="7"/>
  <c r="BE299" i="7"/>
  <c r="BE301" i="7"/>
  <c r="BE309" i="7"/>
  <c r="BE313" i="7"/>
  <c r="BE317" i="7"/>
  <c r="BE327" i="7"/>
  <c r="BE337" i="7"/>
  <c r="BE339" i="7"/>
  <c r="BE347" i="7"/>
  <c r="BE349" i="7"/>
  <c r="J79" i="7"/>
  <c r="BE104" i="7"/>
  <c r="BE116" i="7"/>
  <c r="BE136" i="7"/>
  <c r="BE148" i="7"/>
  <c r="BE150" i="7"/>
  <c r="BE158" i="7"/>
  <c r="BE168" i="7"/>
  <c r="BE174" i="7"/>
  <c r="BE180" i="7"/>
  <c r="BE192" i="7"/>
  <c r="BE196" i="7"/>
  <c r="BE198" i="7"/>
  <c r="BE200" i="7"/>
  <c r="BE206" i="7"/>
  <c r="BE230" i="7"/>
  <c r="BE238" i="7"/>
  <c r="BE258" i="7"/>
  <c r="BE260" i="7"/>
  <c r="BE262" i="7"/>
  <c r="BE264" i="7"/>
  <c r="BE268" i="7"/>
  <c r="BE282" i="7"/>
  <c r="BE291" i="7"/>
  <c r="BE329" i="7"/>
  <c r="BE341" i="7"/>
  <c r="BE345" i="7"/>
  <c r="BE353" i="7"/>
  <c r="BE366" i="7"/>
  <c r="BE88" i="7"/>
  <c r="BE110" i="7"/>
  <c r="BE114" i="7"/>
  <c r="BE122" i="7"/>
  <c r="BE124" i="7"/>
  <c r="BE128" i="7"/>
  <c r="BE130" i="7"/>
  <c r="BE138" i="7"/>
  <c r="BE144" i="7"/>
  <c r="BE154" i="7"/>
  <c r="BE164" i="7"/>
  <c r="BE176" i="7"/>
  <c r="BE178" i="7"/>
  <c r="BE186" i="7"/>
  <c r="BE216" i="7"/>
  <c r="BE218" i="7"/>
  <c r="BE226" i="7"/>
  <c r="BE228" i="7"/>
  <c r="BE234" i="7"/>
  <c r="BE240" i="7"/>
  <c r="BE242" i="7"/>
  <c r="BE244" i="7"/>
  <c r="BE246" i="7"/>
  <c r="BE250" i="7"/>
  <c r="BE266" i="7"/>
  <c r="BE278" i="7"/>
  <c r="BE280" i="7"/>
  <c r="BE293" i="7"/>
  <c r="BE321" i="7"/>
  <c r="BE331" i="7"/>
  <c r="BE343" i="7"/>
  <c r="BE356" i="7"/>
  <c r="BE358" i="7"/>
  <c r="BE368" i="7"/>
  <c r="BE370" i="7"/>
  <c r="BE372" i="7"/>
  <c r="J52" i="6"/>
  <c r="F55" i="6"/>
  <c r="BE90" i="6"/>
  <c r="J55" i="6"/>
  <c r="BE86" i="6"/>
  <c r="BE88" i="6"/>
  <c r="J89" i="5"/>
  <c r="J62" i="5" s="1"/>
  <c r="BE94" i="6"/>
  <c r="E48" i="6"/>
  <c r="BE92" i="6"/>
  <c r="BE96" i="6"/>
  <c r="J52" i="5"/>
  <c r="BE94" i="5"/>
  <c r="BE102" i="5"/>
  <c r="BE108" i="5"/>
  <c r="BE114" i="5"/>
  <c r="BE118" i="5"/>
  <c r="BE122" i="5"/>
  <c r="BE130" i="5"/>
  <c r="BE132" i="5"/>
  <c r="BE140" i="5"/>
  <c r="BE142" i="5"/>
  <c r="BE144" i="5"/>
  <c r="BE148" i="5"/>
  <c r="BE159" i="5"/>
  <c r="BE161" i="5"/>
  <c r="BE173" i="5"/>
  <c r="BE179" i="5"/>
  <c r="BE189" i="5"/>
  <c r="BE195" i="5"/>
  <c r="BE201" i="5"/>
  <c r="BE206" i="5"/>
  <c r="BE216" i="5"/>
  <c r="BE226" i="5"/>
  <c r="BE228" i="5"/>
  <c r="BE236" i="5"/>
  <c r="BE240" i="5"/>
  <c r="BE242" i="5"/>
  <c r="BE257" i="5"/>
  <c r="BE263" i="5"/>
  <c r="BE267" i="5"/>
  <c r="BE269" i="5"/>
  <c r="BE271" i="5"/>
  <c r="BE279" i="5"/>
  <c r="BE283" i="5"/>
  <c r="BE302" i="5"/>
  <c r="BE306" i="5"/>
  <c r="BE310" i="5"/>
  <c r="BE316" i="5"/>
  <c r="BE324" i="5"/>
  <c r="BE332" i="5"/>
  <c r="BE344" i="5"/>
  <c r="BE346" i="5"/>
  <c r="E76" i="5"/>
  <c r="BE92" i="5"/>
  <c r="BE100" i="5"/>
  <c r="BE106" i="5"/>
  <c r="BE112" i="5"/>
  <c r="BE134" i="5"/>
  <c r="BE146" i="5"/>
  <c r="BE155" i="5"/>
  <c r="BE163" i="5"/>
  <c r="BE167" i="5"/>
  <c r="BE175" i="5"/>
  <c r="BE177" i="5"/>
  <c r="BE183" i="5"/>
  <c r="BE185" i="5"/>
  <c r="BE193" i="5"/>
  <c r="BE208" i="5"/>
  <c r="BE210" i="5"/>
  <c r="BE218" i="5"/>
  <c r="BE230" i="5"/>
  <c r="BE238" i="5"/>
  <c r="BE253" i="5"/>
  <c r="BE265" i="5"/>
  <c r="BE285" i="5"/>
  <c r="BE293" i="5"/>
  <c r="BE297" i="5"/>
  <c r="BE300" i="5"/>
  <c r="BE304" i="5"/>
  <c r="BE314" i="5"/>
  <c r="BE334" i="5"/>
  <c r="BE342" i="5"/>
  <c r="F55" i="5"/>
  <c r="BE90" i="5"/>
  <c r="BE96" i="5"/>
  <c r="BE116" i="5"/>
  <c r="BE124" i="5"/>
  <c r="BE126" i="5"/>
  <c r="BE128" i="5"/>
  <c r="BE136" i="5"/>
  <c r="BE152" i="5"/>
  <c r="BE157" i="5"/>
  <c r="BE169" i="5"/>
  <c r="BE181" i="5"/>
  <c r="BE191" i="5"/>
  <c r="BE204" i="5"/>
  <c r="BE214" i="5"/>
  <c r="BE259" i="5"/>
  <c r="BE287" i="5"/>
  <c r="BE295" i="5"/>
  <c r="BE318" i="5"/>
  <c r="BE320" i="5"/>
  <c r="BE322" i="5"/>
  <c r="BE336" i="5"/>
  <c r="BE338" i="5"/>
  <c r="BE340" i="5"/>
  <c r="J55" i="5"/>
  <c r="BE98" i="5"/>
  <c r="BE104" i="5"/>
  <c r="BE110" i="5"/>
  <c r="BE120" i="5"/>
  <c r="BE138" i="5"/>
  <c r="BE150" i="5"/>
  <c r="BE165" i="5"/>
  <c r="BE171" i="5"/>
  <c r="BE187" i="5"/>
  <c r="BE197" i="5"/>
  <c r="BE199" i="5"/>
  <c r="BE212" i="5"/>
  <c r="BE220" i="5"/>
  <c r="BE222" i="5"/>
  <c r="BE224" i="5"/>
  <c r="BE232" i="5"/>
  <c r="BE234" i="5"/>
  <c r="BE244" i="5"/>
  <c r="BE247" i="5"/>
  <c r="BE249" i="5"/>
  <c r="BE251" i="5"/>
  <c r="BE255" i="5"/>
  <c r="BE261" i="5"/>
  <c r="BE273" i="5"/>
  <c r="BE275" i="5"/>
  <c r="BE277" i="5"/>
  <c r="BE281" i="5"/>
  <c r="BE289" i="5"/>
  <c r="BE291" i="5"/>
  <c r="BE308" i="5"/>
  <c r="BE312" i="5"/>
  <c r="BE326" i="5"/>
  <c r="BE328" i="5"/>
  <c r="BE330" i="5"/>
  <c r="J97" i="4"/>
  <c r="BE147" i="4"/>
  <c r="BE156" i="4"/>
  <c r="BE213" i="4"/>
  <c r="BE231" i="4"/>
  <c r="BE251" i="4"/>
  <c r="BE284" i="4"/>
  <c r="BE340" i="4"/>
  <c r="BE354" i="4"/>
  <c r="BE421" i="4"/>
  <c r="BE459" i="4"/>
  <c r="BE479" i="4"/>
  <c r="BE495" i="4"/>
  <c r="BE500" i="4"/>
  <c r="BE513" i="4"/>
  <c r="F59" i="4"/>
  <c r="BE112" i="4"/>
  <c r="BE126" i="4"/>
  <c r="BE130" i="4"/>
  <c r="BE199" i="4"/>
  <c r="BE238" i="4"/>
  <c r="BE248" i="4"/>
  <c r="BE270" i="4"/>
  <c r="BE275" i="4"/>
  <c r="BE280" i="4"/>
  <c r="BE300" i="4"/>
  <c r="BE327" i="4"/>
  <c r="BE332" i="4"/>
  <c r="BE336" i="4"/>
  <c r="BE415" i="4"/>
  <c r="BE429" i="4"/>
  <c r="BE466" i="4"/>
  <c r="BE504" i="4"/>
  <c r="BE508" i="4"/>
  <c r="BE518" i="4"/>
  <c r="E91" i="4"/>
  <c r="J100" i="4"/>
  <c r="BE122" i="4"/>
  <c r="BE134" i="4"/>
  <c r="BE164" i="4"/>
  <c r="BE205" i="4"/>
  <c r="BE209" i="4"/>
  <c r="BE220" i="4"/>
  <c r="BE224" i="4"/>
  <c r="BE228" i="4"/>
  <c r="BE287" i="4"/>
  <c r="BE291" i="4"/>
  <c r="BE295" i="4"/>
  <c r="BE312" i="4"/>
  <c r="BE318" i="4"/>
  <c r="BE322" i="4"/>
  <c r="BE347" i="4"/>
  <c r="BE358" i="4"/>
  <c r="BE379" i="4"/>
  <c r="BE405" i="4"/>
  <c r="BE425" i="4"/>
  <c r="BE470" i="4"/>
  <c r="BE488" i="4"/>
  <c r="BE491" i="4"/>
  <c r="BE522" i="4"/>
  <c r="BE525" i="4"/>
  <c r="BE107" i="4"/>
  <c r="BE117" i="4"/>
  <c r="BE138" i="4"/>
  <c r="BE160" i="4"/>
  <c r="BE170" i="4"/>
  <c r="BE176" i="4"/>
  <c r="BE181" i="4"/>
  <c r="BE187" i="4"/>
  <c r="BE193" i="4"/>
  <c r="BE243" i="4"/>
  <c r="BE255" i="4"/>
  <c r="BE260" i="4"/>
  <c r="BE265" i="4"/>
  <c r="BE303" i="4"/>
  <c r="BE307" i="4"/>
  <c r="BE350" i="4"/>
  <c r="BE361" i="4"/>
  <c r="BE365" i="4"/>
  <c r="BE372" i="4"/>
  <c r="BE398" i="4"/>
  <c r="BE410" i="4"/>
  <c r="BE433" i="4"/>
  <c r="BE440" i="4"/>
  <c r="BK99" i="2"/>
  <c r="J99" i="2"/>
  <c r="J65" i="2" s="1"/>
  <c r="F59" i="3"/>
  <c r="BE97" i="3"/>
  <c r="BE109" i="3"/>
  <c r="BE112" i="3"/>
  <c r="BE118" i="3"/>
  <c r="BE133" i="3"/>
  <c r="BE142" i="3"/>
  <c r="BE169" i="3"/>
  <c r="BE175" i="3"/>
  <c r="BE188" i="3"/>
  <c r="E50" i="3"/>
  <c r="J82" i="3"/>
  <c r="J85" i="3"/>
  <c r="BE91" i="3"/>
  <c r="BE106" i="3"/>
  <c r="BE121" i="3"/>
  <c r="BE124" i="3"/>
  <c r="BE139" i="3"/>
  <c r="BE148" i="3"/>
  <c r="BE157" i="3"/>
  <c r="BE163" i="3"/>
  <c r="BE166" i="3"/>
  <c r="BE172" i="3"/>
  <c r="BE184" i="3"/>
  <c r="BK305" i="2"/>
  <c r="J305" i="2" s="1"/>
  <c r="J68" i="2" s="1"/>
  <c r="BE94" i="3"/>
  <c r="BE100" i="3"/>
  <c r="BE103" i="3"/>
  <c r="BE115" i="3"/>
  <c r="BE136" i="3"/>
  <c r="BE151" i="3"/>
  <c r="BE160" i="3"/>
  <c r="BE179" i="3"/>
  <c r="BE193" i="3"/>
  <c r="BE197" i="3"/>
  <c r="BE127" i="3"/>
  <c r="BE130" i="3"/>
  <c r="BE145" i="3"/>
  <c r="BE154" i="3"/>
  <c r="E85" i="2"/>
  <c r="BE137" i="2"/>
  <c r="BE141" i="2"/>
  <c r="BE147" i="2"/>
  <c r="BE221" i="2"/>
  <c r="BE228" i="2"/>
  <c r="BE262" i="2"/>
  <c r="BE273" i="2"/>
  <c r="BE297" i="2"/>
  <c r="BE301" i="2"/>
  <c r="BE323" i="2"/>
  <c r="BE357" i="2"/>
  <c r="BE361" i="2"/>
  <c r="J56" i="2"/>
  <c r="F94" i="2"/>
  <c r="BE163" i="2"/>
  <c r="BE171" i="2"/>
  <c r="BE200" i="2"/>
  <c r="BE233" i="2"/>
  <c r="BE293" i="2"/>
  <c r="BE307" i="2"/>
  <c r="BE315" i="2"/>
  <c r="BE319" i="2"/>
  <c r="BE337" i="2"/>
  <c r="BE370" i="2"/>
  <c r="BE375" i="2"/>
  <c r="BE380" i="2"/>
  <c r="BE398" i="2"/>
  <c r="BE418" i="2"/>
  <c r="BE427" i="2"/>
  <c r="BE443" i="2"/>
  <c r="BE450" i="2"/>
  <c r="BE114" i="2"/>
  <c r="BE122" i="2"/>
  <c r="BE126" i="2"/>
  <c r="BE155" i="2"/>
  <c r="BE211" i="2"/>
  <c r="BE217" i="2"/>
  <c r="BE225" i="2"/>
  <c r="BE241" i="2"/>
  <c r="BE258" i="2"/>
  <c r="BE277" i="2"/>
  <c r="BE284" i="2"/>
  <c r="BE289" i="2"/>
  <c r="BE311" i="2"/>
  <c r="BE341" i="2"/>
  <c r="BE353" i="2"/>
  <c r="BE366" i="2"/>
  <c r="BE385" i="2"/>
  <c r="BE406" i="2"/>
  <c r="BE424" i="2"/>
  <c r="BE431" i="2"/>
  <c r="BE446" i="2"/>
  <c r="BE454" i="2"/>
  <c r="BE464" i="2"/>
  <c r="J59" i="2"/>
  <c r="BE101" i="2"/>
  <c r="BE106" i="2"/>
  <c r="BE159" i="2"/>
  <c r="BE329" i="2"/>
  <c r="BE333" i="2"/>
  <c r="BE345" i="2"/>
  <c r="BE349" i="2"/>
  <c r="BE393" i="2"/>
  <c r="BE410" i="2"/>
  <c r="BE439" i="2"/>
  <c r="BE461" i="2"/>
  <c r="AU62" i="1"/>
  <c r="F37" i="3"/>
  <c r="BB57" i="1"/>
  <c r="F38" i="4"/>
  <c r="BC58" i="1" s="1"/>
  <c r="F36" i="7"/>
  <c r="BC61" i="1"/>
  <c r="F36" i="5"/>
  <c r="BC59" i="1" s="1"/>
  <c r="BB62" i="1"/>
  <c r="J36" i="3"/>
  <c r="AW57" i="1" s="1"/>
  <c r="F37" i="4"/>
  <c r="BB58" i="1" s="1"/>
  <c r="BC62" i="1"/>
  <c r="F39" i="3"/>
  <c r="BD57" i="1" s="1"/>
  <c r="F36" i="4"/>
  <c r="BA58" i="1"/>
  <c r="F34" i="6"/>
  <c r="BA60" i="1" s="1"/>
  <c r="J34" i="6"/>
  <c r="AW60" i="1"/>
  <c r="F34" i="7"/>
  <c r="BA61" i="1" s="1"/>
  <c r="F37" i="2"/>
  <c r="BB56" i="1"/>
  <c r="F37" i="5"/>
  <c r="BD59" i="1" s="1"/>
  <c r="F38" i="2"/>
  <c r="BC56" i="1"/>
  <c r="F34" i="5"/>
  <c r="BA59" i="1" s="1"/>
  <c r="J35" i="10"/>
  <c r="AV65" i="1"/>
  <c r="AT65" i="1" s="1"/>
  <c r="F39" i="2"/>
  <c r="BD56" i="1"/>
  <c r="J34" i="7"/>
  <c r="AW61" i="1" s="1"/>
  <c r="F35" i="6"/>
  <c r="BB60" i="1"/>
  <c r="F37" i="7"/>
  <c r="BD61" i="1" s="1"/>
  <c r="F36" i="3"/>
  <c r="BA57" i="1"/>
  <c r="F39" i="4"/>
  <c r="BD58" i="1"/>
  <c r="F36" i="9"/>
  <c r="BA64" i="1"/>
  <c r="BD62" i="1"/>
  <c r="AS54" i="1"/>
  <c r="F36" i="2"/>
  <c r="BA56" i="1"/>
  <c r="J36" i="4"/>
  <c r="AW58" i="1"/>
  <c r="F35" i="7"/>
  <c r="BB61" i="1"/>
  <c r="J34" i="5"/>
  <c r="AW59" i="1"/>
  <c r="F37" i="6"/>
  <c r="BD60" i="1"/>
  <c r="F36" i="6"/>
  <c r="BC60" i="1"/>
  <c r="J36" i="8"/>
  <c r="AW63" i="1"/>
  <c r="J35" i="8"/>
  <c r="AV63" i="1"/>
  <c r="F35" i="9"/>
  <c r="AZ64" i="1"/>
  <c r="F36" i="10"/>
  <c r="BA65" i="1" s="1"/>
  <c r="J36" i="2"/>
  <c r="AW56" i="1"/>
  <c r="F38" i="3"/>
  <c r="BC57" i="1" s="1"/>
  <c r="F35" i="5"/>
  <c r="BB59" i="1"/>
  <c r="R97" i="2" l="1"/>
  <c r="R179" i="4"/>
  <c r="R103" i="4"/>
  <c r="T88" i="5"/>
  <c r="T87" i="5" s="1"/>
  <c r="T86" i="5" s="1"/>
  <c r="P86" i="7"/>
  <c r="P85" i="7"/>
  <c r="AU61" i="1" s="1"/>
  <c r="P88" i="5"/>
  <c r="P87" i="5"/>
  <c r="P86" i="5"/>
  <c r="AU59" i="1" s="1"/>
  <c r="P97" i="2"/>
  <c r="AU56" i="1"/>
  <c r="P179" i="4"/>
  <c r="P103" i="4" s="1"/>
  <c r="AU58" i="1" s="1"/>
  <c r="R86" i="7"/>
  <c r="R85" i="7"/>
  <c r="T85" i="7"/>
  <c r="T383" i="2"/>
  <c r="T97" i="2" s="1"/>
  <c r="T179" i="4"/>
  <c r="T103" i="4"/>
  <c r="BK88" i="5"/>
  <c r="BK87" i="5"/>
  <c r="BK86" i="5"/>
  <c r="J86" i="5" s="1"/>
  <c r="J59" i="5" s="1"/>
  <c r="AG65" i="1"/>
  <c r="BK168" i="4"/>
  <c r="J168" i="4" s="1"/>
  <c r="J70" i="4" s="1"/>
  <c r="J63" i="10"/>
  <c r="J87" i="10"/>
  <c r="J64" i="10" s="1"/>
  <c r="BK115" i="4"/>
  <c r="J115" i="4"/>
  <c r="J68" i="4"/>
  <c r="BK84" i="6"/>
  <c r="J84" i="6"/>
  <c r="J61" i="6"/>
  <c r="BK86" i="9"/>
  <c r="J86" i="9" s="1"/>
  <c r="J32" i="9" s="1"/>
  <c r="AG64" i="1" s="1"/>
  <c r="AG62" i="1" s="1"/>
  <c r="BK383" i="2"/>
  <c r="J383" i="2"/>
  <c r="J72" i="2"/>
  <c r="BK89" i="3"/>
  <c r="J89" i="3"/>
  <c r="J64" i="3"/>
  <c r="BK105" i="4"/>
  <c r="J105" i="4" s="1"/>
  <c r="J65" i="4" s="1"/>
  <c r="BK179" i="4"/>
  <c r="J179" i="4"/>
  <c r="J73" i="4" s="1"/>
  <c r="J41" i="10"/>
  <c r="AG63" i="1"/>
  <c r="J63" i="8"/>
  <c r="BK85" i="7"/>
  <c r="J85" i="7"/>
  <c r="J41" i="8"/>
  <c r="BK98" i="2"/>
  <c r="J98" i="2" s="1"/>
  <c r="J64" i="2" s="1"/>
  <c r="AN65" i="1"/>
  <c r="F35" i="3"/>
  <c r="AZ57" i="1" s="1"/>
  <c r="J35" i="4"/>
  <c r="AV58" i="1" s="1"/>
  <c r="AT58" i="1" s="1"/>
  <c r="F33" i="5"/>
  <c r="AZ59" i="1"/>
  <c r="AY62" i="1"/>
  <c r="F33" i="7"/>
  <c r="AZ61" i="1" s="1"/>
  <c r="BB55" i="1"/>
  <c r="F35" i="8"/>
  <c r="AZ63" i="1"/>
  <c r="AZ62" i="1" s="1"/>
  <c r="AV62" i="1" s="1"/>
  <c r="F35" i="10"/>
  <c r="AZ65" i="1"/>
  <c r="BC55" i="1"/>
  <c r="AY55" i="1"/>
  <c r="BD55" i="1"/>
  <c r="J33" i="5"/>
  <c r="AV59" i="1" s="1"/>
  <c r="AT59" i="1" s="1"/>
  <c r="AX62" i="1"/>
  <c r="F33" i="6"/>
  <c r="AZ60" i="1" s="1"/>
  <c r="J35" i="3"/>
  <c r="AV57" i="1" s="1"/>
  <c r="AT57" i="1" s="1"/>
  <c r="J33" i="6"/>
  <c r="AV60" i="1"/>
  <c r="AT60" i="1" s="1"/>
  <c r="J33" i="7"/>
  <c r="AV61" i="1" s="1"/>
  <c r="AT61" i="1" s="1"/>
  <c r="BA55" i="1"/>
  <c r="J35" i="9"/>
  <c r="AV64" i="1" s="1"/>
  <c r="AT64" i="1" s="1"/>
  <c r="J35" i="2"/>
  <c r="AV56" i="1" s="1"/>
  <c r="AT56" i="1" s="1"/>
  <c r="AT63" i="1"/>
  <c r="AN63" i="1"/>
  <c r="F35" i="4"/>
  <c r="AZ58" i="1"/>
  <c r="F35" i="2"/>
  <c r="AZ56" i="1"/>
  <c r="J30" i="7"/>
  <c r="AG61" i="1"/>
  <c r="BA62" i="1"/>
  <c r="AW62" i="1"/>
  <c r="J63" i="9" l="1"/>
  <c r="BK104" i="4"/>
  <c r="J104" i="4"/>
  <c r="J64" i="4"/>
  <c r="J87" i="5"/>
  <c r="J60" i="5"/>
  <c r="BK83" i="6"/>
  <c r="J83" i="6"/>
  <c r="J60" i="6" s="1"/>
  <c r="BK88" i="3"/>
  <c r="J88" i="3"/>
  <c r="J63" i="3"/>
  <c r="J88" i="5"/>
  <c r="J61" i="5"/>
  <c r="J41" i="9"/>
  <c r="AN61" i="1"/>
  <c r="J59" i="7"/>
  <c r="J39" i="7"/>
  <c r="BK97" i="2"/>
  <c r="J97" i="2"/>
  <c r="J32" i="2" s="1"/>
  <c r="AG56" i="1" s="1"/>
  <c r="AN64" i="1"/>
  <c r="AU55" i="1"/>
  <c r="AU54" i="1"/>
  <c r="AZ55" i="1"/>
  <c r="AV55" i="1" s="1"/>
  <c r="AX55" i="1"/>
  <c r="AT62" i="1"/>
  <c r="BD54" i="1"/>
  <c r="W33" i="1" s="1"/>
  <c r="BC54" i="1"/>
  <c r="AY54" i="1"/>
  <c r="BA54" i="1"/>
  <c r="W30" i="1" s="1"/>
  <c r="AW55" i="1"/>
  <c r="BB54" i="1"/>
  <c r="W31" i="1"/>
  <c r="J30" i="5"/>
  <c r="AG59" i="1"/>
  <c r="AN62" i="1" l="1"/>
  <c r="J39" i="5"/>
  <c r="BK103" i="4"/>
  <c r="J103" i="4"/>
  <c r="J63" i="4" s="1"/>
  <c r="BK82" i="6"/>
  <c r="J82" i="6"/>
  <c r="J30" i="6" s="1"/>
  <c r="AG60" i="1" s="1"/>
  <c r="J41" i="2"/>
  <c r="J63" i="2"/>
  <c r="AN56" i="1"/>
  <c r="AN59" i="1"/>
  <c r="AZ54" i="1"/>
  <c r="W29" i="1" s="1"/>
  <c r="AX54" i="1"/>
  <c r="AW54" i="1"/>
  <c r="AK30" i="1"/>
  <c r="J32" i="3"/>
  <c r="AG57" i="1"/>
  <c r="AT55" i="1"/>
  <c r="W32" i="1"/>
  <c r="J39" i="6" l="1"/>
  <c r="J59" i="6"/>
  <c r="J41" i="3"/>
  <c r="AN57" i="1"/>
  <c r="AN60" i="1"/>
  <c r="AV54" i="1"/>
  <c r="AK29" i="1"/>
  <c r="J32" i="4"/>
  <c r="AG58" i="1" s="1"/>
  <c r="AG55" i="1" s="1"/>
  <c r="AG54" i="1" s="1"/>
  <c r="AK26" i="1" s="1"/>
  <c r="AN55" i="1" l="1"/>
  <c r="J41" i="4"/>
  <c r="AN58" i="1"/>
  <c r="AK35" i="1"/>
  <c r="AT54" i="1"/>
  <c r="AN54" i="1" l="1"/>
</calcChain>
</file>

<file path=xl/sharedStrings.xml><?xml version="1.0" encoding="utf-8"?>
<sst xmlns="http://schemas.openxmlformats.org/spreadsheetml/2006/main" count="15561" uniqueCount="2308">
  <si>
    <t>Export Komplet</t>
  </si>
  <si>
    <t>VZ</t>
  </si>
  <si>
    <t>2.0</t>
  </si>
  <si>
    <t/>
  </si>
  <si>
    <t>False</t>
  </si>
  <si>
    <t>{4303a667-2f00-494f-936c-e88c40ba7771}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</si>
  <si>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</si>
  <si>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</si>
  <si>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</si>
  <si>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</si>
  <si>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</si>
  <si>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</si>
  <si>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</si>
  <si>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</si>
  <si>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</si>
  <si>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2023-10-37_A2_(ZN)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</si>
  <si>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</si>
  <si>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</si>
  <si>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Řešení školního stravování (jídelny) SŠT Znojmo, příspěvková organizace</t>
  </si>
  <si>
    <t>KSO:</t>
  </si>
  <si>
    <t>CC-CZ:</t>
  </si>
  <si>
    <t>Místo:</t>
  </si>
  <si>
    <t>Uhelná 3261/6,66902 Znojmo</t>
  </si>
  <si>
    <t>Datum:</t>
  </si>
  <si>
    <t>2. 12. 2024</t>
  </si>
  <si>
    <t>Zadavatel:</t>
  </si>
  <si>
    <t>IČ:</t>
  </si>
  <si>
    <t>00530506</t>
  </si>
  <si>
    <t>Střední škola technická Znojmo</t>
  </si>
  <si>
    <t>DIČ:</t>
  </si>
  <si>
    <t>Účastník:</t>
  </si>
  <si>
    <t>Vyplň údaj</t>
  </si>
  <si>
    <t>Projektant:</t>
  </si>
  <si>
    <t>29222745</t>
  </si>
  <si>
    <t>LP Staving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</si>
  <si>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</si>
  <si>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</si>
  <si>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</si>
  <si>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</si>
  <si>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</si>
  <si>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</si>
  <si>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</si>
  <si>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</si>
  <si>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</si>
  <si>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</si>
  <si>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</si>
  <si>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</si>
  <si>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</si>
  <si>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</si>
  <si>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</si>
  <si>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</si>
  <si>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</si>
  <si>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</si>
  <si>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</si>
  <si>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</si>
  <si>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</si>
  <si>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</si>
  <si>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</si>
  <si>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</si>
  <si>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</si>
  <si>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</si>
  <si>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</si>
  <si>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</si>
  <si>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</si>
  <si>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</si>
  <si>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</si>
  <si>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</si>
  <si>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</si>
  <si>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</si>
  <si>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</si>
  <si>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</si>
  <si>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</si>
  <si>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</si>
  <si>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</si>
  <si>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</si>
  <si>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</si>
  <si>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</si>
  <si>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</si>
  <si>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</si>
  <si>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Architektonicko stavební řešení</t>
  </si>
  <si>
    <t>STA</t>
  </si>
  <si>
    <t>{8aa7d1f9-07cc-4406-b6eb-99b5e20eea81}</t>
  </si>
  <si>
    <t>2</t>
  </si>
  <si>
    <t>/</t>
  </si>
  <si>
    <t>3</t>
  </si>
  <si>
    <t>Zateplení obvodového pláště objektu</t>
  </si>
  <si>
    <t>Soupis</t>
  </si>
  <si>
    <t>{7be77189-805c-41f3-9219-ed9e129b8a72}</t>
  </si>
  <si>
    <t>4</t>
  </si>
  <si>
    <t>Venkovní výplně otvorů</t>
  </si>
  <si>
    <t>{a26db73b-4ac1-4917-92c4-152ac5b2f592}</t>
  </si>
  <si>
    <t>5</t>
  </si>
  <si>
    <t>Zateplení střechy a provedení nové střešní krytiny</t>
  </si>
  <si>
    <t>{312ea33e-7d47-42ce-a0f4-190599951c16}</t>
  </si>
  <si>
    <t>Vzduchotechnika</t>
  </si>
  <si>
    <t>{8463bb31-0e92-429c-962e-b7551897fafb}</t>
  </si>
  <si>
    <t>Vytápění</t>
  </si>
  <si>
    <t>{b0d47e48-07ce-4701-8d90-2821a07e7a08}</t>
  </si>
  <si>
    <t>Elektroinstalace ZN</t>
  </si>
  <si>
    <t>{bf81b8d8-50fc-4ead-9624-157edf9ceaa3}</t>
  </si>
  <si>
    <t>7</t>
  </si>
  <si>
    <t>{8c1278f7-ac2e-41b8-94a6-d903e434e2b5}</t>
  </si>
  <si>
    <t>{aeae175e-2c1f-4864-b856-daea69a172c5}</t>
  </si>
  <si>
    <t>{4075e493-d453-4d07-8c4f-540b266b1f13}</t>
  </si>
  <si>
    <t>{f562ac6e-127e-4ba5-9bd3-3ed81668326e}</t>
  </si>
  <si>
    <t>Fas_leseni</t>
  </si>
  <si>
    <t>venkovní lešení  plocha</t>
  </si>
  <si>
    <t>m2</t>
  </si>
  <si>
    <t>1176,06</t>
  </si>
  <si>
    <t>Fas_obvod</t>
  </si>
  <si>
    <t>obvod objektu</t>
  </si>
  <si>
    <t>mb</t>
  </si>
  <si>
    <t>145,23</t>
  </si>
  <si>
    <t>KRYCÍ LIST SOUPISU PRACÍ</t>
  </si>
  <si>
    <t>Fas_om_mozaik</t>
  </si>
  <si>
    <t>omítka marmolit - plocha</t>
  </si>
  <si>
    <t>44,879</t>
  </si>
  <si>
    <t>Fas_ost_boky</t>
  </si>
  <si>
    <t>ostění venkovních výplní - boky mb</t>
  </si>
  <si>
    <t>175,62</t>
  </si>
  <si>
    <t>Fas_ost_nadpr</t>
  </si>
  <si>
    <t>ostění venkovních výplní- nadpraží - mb</t>
  </si>
  <si>
    <t>122,2</t>
  </si>
  <si>
    <t>Fas_ost_parap</t>
  </si>
  <si>
    <t>venkovní výplně - parapety mb</t>
  </si>
  <si>
    <t>110</t>
  </si>
  <si>
    <t>Objekt:</t>
  </si>
  <si>
    <t>Fas_zadveri</t>
  </si>
  <si>
    <t>boky zádveří</t>
  </si>
  <si>
    <t>3,2</t>
  </si>
  <si>
    <t>1 - Architektonicko stavební řešení</t>
  </si>
  <si>
    <t>Izol_sokl</t>
  </si>
  <si>
    <t>izolace soklové části</t>
  </si>
  <si>
    <t>130,377</t>
  </si>
  <si>
    <t>Soupis:</t>
  </si>
  <si>
    <t>Obvod_venk_vyplne</t>
  </si>
  <si>
    <t>obvod venkovních výplní</t>
  </si>
  <si>
    <t>407,82</t>
  </si>
  <si>
    <t>3 - Zateplení obvodového pláště objektu</t>
  </si>
  <si>
    <t>Otvory_venk_nov</t>
  </si>
  <si>
    <t>plocha venkovních otvorů</t>
  </si>
  <si>
    <t>168,354</t>
  </si>
  <si>
    <t>Vně_om</t>
  </si>
  <si>
    <t>venkovní plocha 10%</t>
  </si>
  <si>
    <t>800,21</t>
  </si>
  <si>
    <t>Vne_om_nov</t>
  </si>
  <si>
    <t>venkovní omítky - nové</t>
  </si>
  <si>
    <t>24,905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</si>
  <si>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</si>
  <si>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</si>
  <si>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</si>
  <si>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</si>
  <si>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</si>
  <si>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</si>
  <si>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62 - Úprava povrchů vnějších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</si>
  <si>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</si>
  <si>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</si>
  <si>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</si>
  <si>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</si>
  <si>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</si>
  <si>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</si>
  <si>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</si>
  <si>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</si>
  <si>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</si>
  <si>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</si>
  <si>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</si>
  <si>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</si>
  <si>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</si>
  <si>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</si>
  <si>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</si>
  <si>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</si>
  <si>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</si>
  <si>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</si>
  <si>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</si>
  <si>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</si>
  <si>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</si>
  <si>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</si>
  <si>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</si>
  <si>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</si>
  <si>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</si>
  <si>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</si>
  <si>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</si>
  <si>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62</t>
  </si>
  <si>
    <t>Úprava povrchů vnějších</t>
  </si>
  <si>
    <t>K</t>
  </si>
  <si>
    <t>621211031</t>
  </si>
  <si>
    <t>Montáž kontaktního zateplení vnějších podhledů lepením a mechanickým kotvením polystyrénových desek do betonu nebo zdiva tl přes 120 do 160 mm</t>
  </si>
  <si>
    <t>CS ÚRS 2023 02</t>
  </si>
  <si>
    <t>1290490625</t>
  </si>
  <si>
    <t>PP</t>
  </si>
  <si>
    <t>Montáž kontaktního zateplení lepením a mechanickým kotvením z polystyrenových desek na vnější podhledy, na podklad betonový nebo z lehčeného betonu, z tvárnic keramických nebo vápenopískových, tloušťky desek přes 120 do 160 mm</t>
  </si>
  <si>
    <t>Online PSC</t>
  </si>
  <si>
    <t>https://podminky.urs.cz/item/CS_URS_2023_02/621211031</t>
  </si>
  <si>
    <t>VV</t>
  </si>
  <si>
    <t>zádveří podhled</t>
  </si>
  <si>
    <t>2,79*1,6</t>
  </si>
  <si>
    <t>622131101</t>
  </si>
  <si>
    <t>Cementový postřik vnějších stěn nanášený celoplošně ručně</t>
  </si>
  <si>
    <t>-170262224</t>
  </si>
  <si>
    <t>Podkladní a spojovací vrstva vnějších omítaných ploch cementový postřik nanášený ručně celoplošně stěn</t>
  </si>
  <si>
    <t>https://podminky.urs.cz/item/CS_URS_2023_02/622131101</t>
  </si>
  <si>
    <t>vyrovnání omítky pod XPS</t>
  </si>
  <si>
    <t>Fas_obvod*(0,6+0,3)</t>
  </si>
  <si>
    <t>Fas_zadveri*(0,6+0,3)</t>
  </si>
  <si>
    <t>otvory</t>
  </si>
  <si>
    <t>-(0,9+2,7+1,85+1,2+2,5+1,55)*0,3</t>
  </si>
  <si>
    <t>622135001</t>
  </si>
  <si>
    <t>Vyrovnání podkladu vnějších stěn maltou vápenocementovou tl do 10 mm</t>
  </si>
  <si>
    <t>-966198452</t>
  </si>
  <si>
    <t>Vyrovnání nerovností podkladu vnějších omítaných ploch maltou, tloušťky do 10 mm vápenocementovou stěn</t>
  </si>
  <si>
    <t>https://podminky.urs.cz/item/CS_URS_2023_02/622135001</t>
  </si>
  <si>
    <t>622142001</t>
  </si>
  <si>
    <t>Potažení vnějších stěn sklovláknitým pletivem vtlačeným do tenkovrstvé hmoty</t>
  </si>
  <si>
    <t>-1913649967</t>
  </si>
  <si>
    <t>Potažení vnějších ploch pletivem v ploše nebo pruzích, na plném podkladu sklovláknitým vtlačením do tmelu stěn</t>
  </si>
  <si>
    <t>https://podminky.urs.cz/item/CS_URS_2023_02/622142001</t>
  </si>
  <si>
    <t>622151011</t>
  </si>
  <si>
    <t>Penetrační silikátový nátěr vnějších pastovitých tenkovrstvých omítek stěn</t>
  </si>
  <si>
    <t>-221477783</t>
  </si>
  <si>
    <t>Penetrační nátěr vnějších pastovitých tenkovrstvých omítek silikátový stěn</t>
  </si>
  <si>
    <t>https://podminky.urs.cz/item/CS_URS_2023_02/622151011</t>
  </si>
  <si>
    <t>odpočet sokl 30 cm</t>
  </si>
  <si>
    <t>-(Fas_obvod-0,9-2,7-1,85-2,5-1,55)*0,3</t>
  </si>
  <si>
    <t>Obvod_venk_vyplne*0,18</t>
  </si>
  <si>
    <t>odpočet plochy obložení u okapu</t>
  </si>
  <si>
    <t>-(19,325+32,93)*2*0,42</t>
  </si>
  <si>
    <t>622151021</t>
  </si>
  <si>
    <t>Penetrační akrylátový nátěr vnějších mozaikových tenkovrstvých omítek stěn</t>
  </si>
  <si>
    <t>943156711</t>
  </si>
  <si>
    <t>Penetrační nátěr vnějších pastovitých tenkovrstvých omítek mozaikových akrylátový stěn</t>
  </si>
  <si>
    <t>https://podminky.urs.cz/item/CS_URS_2023_02/622151021</t>
  </si>
  <si>
    <t>622211041</t>
  </si>
  <si>
    <t>Montáž kontaktního zateplení vnějších stěn lepením a mechanickým kotvením polystyrénových desek do betonu a zdiva tl přes 160 do 200 mm</t>
  </si>
  <si>
    <t>-2126790059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</si>
  <si>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</si>
  <si>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https://podminky.urs.cz/item/CS_URS_2023_02/622211041</t>
  </si>
  <si>
    <t>8</t>
  </si>
  <si>
    <t>M</t>
  </si>
  <si>
    <t>28375953</t>
  </si>
  <si>
    <t>deska EPS 70 fasádní λ=0,039 tl 180mm</t>
  </si>
  <si>
    <t>1788538928</t>
  </si>
  <si>
    <t>763,955*1,02 'Přepočtené koeficientem množství</t>
  </si>
  <si>
    <t>9</t>
  </si>
  <si>
    <t>622212001</t>
  </si>
  <si>
    <t>Montáž kontaktního zateplení vnějšího ostění, nadpraží nebo parapetu hl. špalety do 200 mm lepením desek z polystyrenu tl do 40 mm</t>
  </si>
  <si>
    <t>m</t>
  </si>
  <si>
    <t>1531977488</t>
  </si>
  <si>
    <t>Montáž kontaktního zateplení vnějšího ostění, nadpraží nebo parapetu lepením z polystyrenových desek hloubky špalet do 200 mm, tloušťky desek do 40 mm</t>
  </si>
  <si>
    <t>https://podminky.urs.cz/item/CS_URS_2023_02/622212001</t>
  </si>
  <si>
    <t>10</t>
  </si>
  <si>
    <t>28375932</t>
  </si>
  <si>
    <t>deska EPS 70 fasádní λ=0,039 tl 40mm</t>
  </si>
  <si>
    <t>533177432</t>
  </si>
  <si>
    <t>73,408*1,02 'Přepočtené koeficientem množství</t>
  </si>
  <si>
    <t>11</t>
  </si>
  <si>
    <t>622251101</t>
  </si>
  <si>
    <t>Příplatek k cenám kontaktního zateplení vnějších stěn za zápustnou montáž a použití tepelněizolačních zátek z polystyrenu</t>
  </si>
  <si>
    <t>-175890762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</si>
  <si>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</si>
  <si>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https://podminky.urs.cz/item/CS_URS_2023_02/622251101</t>
  </si>
  <si>
    <t>622252002</t>
  </si>
  <si>
    <t>Montáž profilů kontaktního zateplení lepených</t>
  </si>
  <si>
    <t>-201171110</t>
  </si>
  <si>
    <t>Montáž profilů kontaktního zateplení ostatních stěnových, dilatačních apod. lepených do tmelu</t>
  </si>
  <si>
    <t>https://podminky.urs.cz/item/CS_URS_2023_02/622252002</t>
  </si>
  <si>
    <t>rohový profil</t>
  </si>
  <si>
    <t>rohy objektu</t>
  </si>
  <si>
    <t>7,24*2</t>
  </si>
  <si>
    <t>6,3*2</t>
  </si>
  <si>
    <t>sokl</t>
  </si>
  <si>
    <t>6*0,9</t>
  </si>
  <si>
    <t>Mezisoučet</t>
  </si>
  <si>
    <t>APU</t>
  </si>
  <si>
    <t>nadpraží</t>
  </si>
  <si>
    <t>parapety</t>
  </si>
  <si>
    <t>dilatace stěnové</t>
  </si>
  <si>
    <t>dilatace okapového podhledu a stěny</t>
  </si>
  <si>
    <t>(19,325+32,93)*2</t>
  </si>
  <si>
    <t>Součet</t>
  </si>
  <si>
    <t>13</t>
  </si>
  <si>
    <t>63127464</t>
  </si>
  <si>
    <t>profil rohový Al 15x15mm s výztužnou tkaninou š 100mm pro ETICS</t>
  </si>
  <si>
    <t>1630783730</t>
  </si>
  <si>
    <t>14</t>
  </si>
  <si>
    <t>28342205</t>
  </si>
  <si>
    <t>profil začišťovací PVC 6mm s výztužnou tkaninou pro ostění ETICS</t>
  </si>
  <si>
    <t>2066077929</t>
  </si>
  <si>
    <t>15</t>
  </si>
  <si>
    <t>59051510</t>
  </si>
  <si>
    <t>profil začišťovací s okapnicí PVC s výztužnou tkaninou pro nadpraží ETICS</t>
  </si>
  <si>
    <t>-1559006169</t>
  </si>
  <si>
    <t>16</t>
  </si>
  <si>
    <t>59051512</t>
  </si>
  <si>
    <t>profil začišťovací s okapnicí PVC s výztužnou tkaninou pro parapet ETICS</t>
  </si>
  <si>
    <t>-1144032531</t>
  </si>
  <si>
    <t>17</t>
  </si>
  <si>
    <t>59051500</t>
  </si>
  <si>
    <t>profil dilatační stěnový PVC s výztužnou tkaninou pro ETICS</t>
  </si>
  <si>
    <t>-46607646</t>
  </si>
  <si>
    <t>18</t>
  </si>
  <si>
    <t>28342202</t>
  </si>
  <si>
    <t>profil dilatační PVC s tkaninou pro omítky tl do 3mm dilatace do 10mm</t>
  </si>
  <si>
    <t>-2119735127</t>
  </si>
  <si>
    <t>104,51*1,05 'Přepočtené koeficientem množství</t>
  </si>
  <si>
    <t>19</t>
  </si>
  <si>
    <t>622321121</t>
  </si>
  <si>
    <t>Vápenocementová omítka hladká jednovrstvá vnějších stěn nanášená ručně</t>
  </si>
  <si>
    <t>1986876498</t>
  </si>
  <si>
    <t>Omítka vápenocementová vnějších ploch nanášená ručně jednovrstvá, tloušťky do 15 mm hladká stěn</t>
  </si>
  <si>
    <t>https://podminky.urs.cz/item/CS_URS_2023_02/622321121</t>
  </si>
  <si>
    <t>1.NP - obvodová zeď</t>
  </si>
  <si>
    <t>(2,5+6)*2,1</t>
  </si>
  <si>
    <t>(-0,69*0,9-2,4*1,5)</t>
  </si>
  <si>
    <t>výklenek</t>
  </si>
  <si>
    <t>(3,255*2-1,2*1,5*2)*(3,725+0,45-0,3)</t>
  </si>
  <si>
    <t>20</t>
  </si>
  <si>
    <t>622325101</t>
  </si>
  <si>
    <t>Oprava vnější vápenocementové hladké omítky složitosti 1 stěn v rozsahu do 10 %</t>
  </si>
  <si>
    <t>265794503</t>
  </si>
  <si>
    <t>Oprava vápenocementové omítky vnějších ploch stupně členitosti 1 hladké stěn, v rozsahu opravované plochy do 10%</t>
  </si>
  <si>
    <t>https://podminky.urs.cz/item/CS_URS_2023_02/622325101</t>
  </si>
  <si>
    <t>omítka průčelí 01</t>
  </si>
  <si>
    <t>(21,065-2*0,18)*6,755*2</t>
  </si>
  <si>
    <t>omítka průčelí 02</t>
  </si>
  <si>
    <t>(54,01-(21,065-2*0,18))*5,8*2</t>
  </si>
  <si>
    <t>štít 01</t>
  </si>
  <si>
    <t>18,605*7,24+18,605*(9,135-7,24)/2</t>
  </si>
  <si>
    <t>štít 02</t>
  </si>
  <si>
    <t>18,605*6,3+18,605*(8,77-6,3)/2</t>
  </si>
  <si>
    <t>odpočet venkovních otvorů</t>
  </si>
  <si>
    <t>-Otvory_venk_nov</t>
  </si>
  <si>
    <t>zádveří</t>
  </si>
  <si>
    <t>Fas_zadveri*3,12</t>
  </si>
  <si>
    <t>odpočet nové omítky</t>
  </si>
  <si>
    <t>-Vne_om_nov</t>
  </si>
  <si>
    <t>622511112</t>
  </si>
  <si>
    <t>Tenkovrstvá akrylátová mozaiková střednězrnná omítka vnějších stěn</t>
  </si>
  <si>
    <t>567484239</t>
  </si>
  <si>
    <t>Omítka tenkovrstvá akrylátová vnějších ploch probarvená bez penetrace mozaiková střednězrnná stěn</t>
  </si>
  <si>
    <t>https://podminky.urs.cz/item/CS_URS_2023_02/622511112</t>
  </si>
  <si>
    <t>3,903+6,248+6,598</t>
  </si>
  <si>
    <t>22</t>
  </si>
  <si>
    <t>622541012</t>
  </si>
  <si>
    <t>Tenkovrstvá silikonsilikátová zatíraná omítka zrnitost 1,5 mm vnějších stěn</t>
  </si>
  <si>
    <t>-1867660567</t>
  </si>
  <si>
    <t>Omítka tenkovrstvá silikonsilikátová vnějších ploch probarvená bez penetrace, zatíraná (škrábaná), tloušťky 1,5 mm stěn</t>
  </si>
  <si>
    <t>https://podminky.urs.cz/item/CS_URS_2023_02/622541012</t>
  </si>
  <si>
    <t>23</t>
  </si>
  <si>
    <t>629991011</t>
  </si>
  <si>
    <t>Zakrytí výplní otvorů a svislých ploch fólií přilepenou lepící páskou</t>
  </si>
  <si>
    <t>-1414999417</t>
  </si>
  <si>
    <t>Zakrytí vnějších ploch před znečištěním včetně pozdějšího odkrytí výplní otvorů a svislých ploch fólií přilepenou lepící páskou</t>
  </si>
  <si>
    <t>https://podminky.urs.cz/item/CS_URS_2023_02/629991011</t>
  </si>
  <si>
    <t>24</t>
  </si>
  <si>
    <t>629995101</t>
  </si>
  <si>
    <t>Očištění vnějších ploch tlakovou vodou</t>
  </si>
  <si>
    <t>1222989205</t>
  </si>
  <si>
    <t>Očištění vnějších ploch tlakovou vodou omytím</t>
  </si>
  <si>
    <t>https://podminky.urs.cz/item/CS_URS_2023_02/629995101</t>
  </si>
  <si>
    <t>64</t>
  </si>
  <si>
    <t>Osazování výplní otvorů</t>
  </si>
  <si>
    <t>25</t>
  </si>
  <si>
    <t>644941112</t>
  </si>
  <si>
    <t>Osazování ventilačních mřížek velikosti přes 150 x 200 do 300 x 300 mm</t>
  </si>
  <si>
    <t>kus</t>
  </si>
  <si>
    <t>1671794804</t>
  </si>
  <si>
    <t>Montáž průvětrníků nebo mřížek odvětrávacích velikosti přes 150 x 200 do 300 x 300 mm</t>
  </si>
  <si>
    <t>https://podminky.urs.cz/item/CS_URS_2023_02/644941112</t>
  </si>
  <si>
    <t>OV.06</t>
  </si>
  <si>
    <t>26</t>
  </si>
  <si>
    <t>55341413.1</t>
  </si>
  <si>
    <t>průvětrník mřížový s klapkami 240x240mm</t>
  </si>
  <si>
    <t>-1191355603</t>
  </si>
  <si>
    <t>průvětrník mřížový s klapkami 300x300mm</t>
  </si>
  <si>
    <t>27</t>
  </si>
  <si>
    <t>644941112.1</t>
  </si>
  <si>
    <t>Osazování ventilačních žaluzií velikosti přes 500 x 500 mm</t>
  </si>
  <si>
    <t>603309707</t>
  </si>
  <si>
    <t>OV.04</t>
  </si>
  <si>
    <t>28</t>
  </si>
  <si>
    <t>42972924.1</t>
  </si>
  <si>
    <t>žaluzie protidešťová s pevnými lamelami,RAL, pro potrubí 700x1100mm</t>
  </si>
  <si>
    <t>32</t>
  </si>
  <si>
    <t>296708348</t>
  </si>
  <si>
    <t>OV.04-1</t>
  </si>
  <si>
    <t>29</t>
  </si>
  <si>
    <t>42972924.2</t>
  </si>
  <si>
    <t>žaluzie protidešťová s pevnými lamelami,RAL, pro potrubí 700x1300mm</t>
  </si>
  <si>
    <t>2140864920</t>
  </si>
  <si>
    <t>OV.04-2</t>
  </si>
  <si>
    <t>Ostatní konstrukce a práce, bourání</t>
  </si>
  <si>
    <t>94</t>
  </si>
  <si>
    <t>Lešení a stavební výtahy</t>
  </si>
  <si>
    <t>30</t>
  </si>
  <si>
    <t>941211111</t>
  </si>
  <si>
    <t>Montáž lešení řadového rámového lehkého zatížení do 200 kg/m2 š od 0,6 do 0,9 m v do 10 m</t>
  </si>
  <si>
    <t>-1355712390</t>
  </si>
  <si>
    <t>Lešení řadové rámové lehké pracovní s podlahami s provozním zatížením tř. 3 do 200 kg/m2 šířky tř. SW06 od 0,6 do 0,9 m výšky do 10 m montáž</t>
  </si>
  <si>
    <t>https://podminky.urs.cz/item/CS_URS_2023_02/941211111</t>
  </si>
  <si>
    <t>31</t>
  </si>
  <si>
    <t>941211211</t>
  </si>
  <si>
    <t>Příplatek k lešení řadovému rámovému lehkému do 200 kg/m2 š od 0,6 do 0,9 m v do 10 m za každý den použití</t>
  </si>
  <si>
    <t>426108880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</si>
  <si>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</si>
  <si>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https://podminky.urs.cz/item/CS_URS_2023_02/941211211</t>
  </si>
  <si>
    <t>Fas_leseni*30*4,5</t>
  </si>
  <si>
    <t>941211322</t>
  </si>
  <si>
    <t>Odborná prohlídka lešení řadového rámového lehkého s podlahami zatížení do 200 kg/m2 š od 0,6 do 0,9 m v do 25 m pl přes 500 do 2000 m2 zakrytého sítí</t>
  </si>
  <si>
    <t>-708289720</t>
  </si>
  <si>
    <t>Odborná prohlídka lešení řadového rámového lehkého pracovního s podlahami s provozním zatížením tř. 3 do 200 kg/m2 šířky tř. SW06 od 0,6 do 0,9 m výšky do 25 m, celkové plochy přes 500 do 2 000 m2 zakrytého sítí</t>
  </si>
  <si>
    <t>https://podminky.urs.cz/item/CS_URS_2023_02/941211322</t>
  </si>
  <si>
    <t>33</t>
  </si>
  <si>
    <t>941211811</t>
  </si>
  <si>
    <t>Demontáž lešení řadového rámového lehkého zatížení do 200 kg/m2 š od 0,6 do 0,9 m v do 10 m</t>
  </si>
  <si>
    <t>1506552302</t>
  </si>
  <si>
    <t>Lešení řadové rámové lehké pracovní s podlahami s provozním zatížením tř. 3 do 200 kg/m2 šířky tř. SW06 od 0,6 do 0,9 m výšky do 10 m demontáž</t>
  </si>
  <si>
    <t>https://podminky.urs.cz/item/CS_URS_2023_02/941211811</t>
  </si>
  <si>
    <t>34</t>
  </si>
  <si>
    <t>943211111</t>
  </si>
  <si>
    <t>Montáž lešení prostorového rámového lehkého s podlahami zatížení do 200 kg/m2 v do 10 m</t>
  </si>
  <si>
    <t>m3</t>
  </si>
  <si>
    <t>-1578203248</t>
  </si>
  <si>
    <t>Lešení prostorové rámové lehké pracovní s podlahami s provozním zatížením tř. 3 do 200 kg/m2 výšky do 10 m montáž</t>
  </si>
  <si>
    <t>https://podminky.urs.cz/item/CS_URS_2023_02/943211111</t>
  </si>
  <si>
    <t>lešení pro vnitřní opravu omítek atik střechy</t>
  </si>
  <si>
    <t>9,665*(1,97/2+1)*2*3</t>
  </si>
  <si>
    <t>9,665*((0,445+0,53+0,485+1,89)/2+1)*2</t>
  </si>
  <si>
    <t>35</t>
  </si>
  <si>
    <t>943211211</t>
  </si>
  <si>
    <t>Příplatek k lešení prostorovému rámovému lehkému s podlahami do 200 kg/m2 v do 10 m za každý den použití</t>
  </si>
  <si>
    <t>-1264478568</t>
  </si>
  <si>
    <t>Lešení prostorové rámové lehké pracovní s podlahami s provozním zatížením tř. 3 do 200 kg/m2 výšky do 10 m příplatek k ceně za každý den použití</t>
  </si>
  <si>
    <t>https://podminky.urs.cz/item/CS_URS_2023_02/943211211</t>
  </si>
  <si>
    <t>166,818*30*4,5</t>
  </si>
  <si>
    <t>36</t>
  </si>
  <si>
    <t>943211811</t>
  </si>
  <si>
    <t>Demontáž lešení prostorového rámového lehkého s podlahami zatížení do 200 kg/m2 v do 10 m</t>
  </si>
  <si>
    <t>2003969263</t>
  </si>
  <si>
    <t>Lešení prostorové rámové lehké pracovní s podlahami s provozním zatížením tř. 3 do 200 kg/m2 výšky do 10 m demontáž</t>
  </si>
  <si>
    <t>https://podminky.urs.cz/item/CS_URS_2023_02/943211811</t>
  </si>
  <si>
    <t>166,818</t>
  </si>
  <si>
    <t>37</t>
  </si>
  <si>
    <t>944121111</t>
  </si>
  <si>
    <t>Montáž ochranného zábradlí dílcového na vnějších stranách objektů odkloněného od svislice do 15°</t>
  </si>
  <si>
    <t>1111682160</t>
  </si>
  <si>
    <t>Zábradlí ochranné dílcové na vnějších volných stranách objektů odkloněné od svislice do 15° montáž</t>
  </si>
  <si>
    <t>https://podminky.urs.cz/item/CS_URS_2023_02/944121111</t>
  </si>
  <si>
    <t>54,37*2</t>
  </si>
  <si>
    <t>38</t>
  </si>
  <si>
    <t>944121211</t>
  </si>
  <si>
    <t>Příplatek k ochrannému zábradlí dílcovému na vnějších stranách objektů za každý den použití</t>
  </si>
  <si>
    <t>-1572787183</t>
  </si>
  <si>
    <t>Zábradlí ochranné dílcové na vnějších volných stranách objektů odkloněné od svislice do 15° příplatek k ceně za každý den použití</t>
  </si>
  <si>
    <t>https://podminky.urs.cz/item/CS_URS_2023_02/944121211</t>
  </si>
  <si>
    <t>54,37*2*30*4,5</t>
  </si>
  <si>
    <t>39</t>
  </si>
  <si>
    <t>944121811</t>
  </si>
  <si>
    <t>Demontáž ochranného zábradlí dílcového na vnějších stranách objektů odkloněného od svislice do 15°</t>
  </si>
  <si>
    <t>1530328822</t>
  </si>
  <si>
    <t>Zábradlí ochranné dílcové na vnějších volných stranách objektů odkloněné od svislice do 15° demontáž</t>
  </si>
  <si>
    <t>https://podminky.urs.cz/item/CS_URS_2023_02/944121811</t>
  </si>
  <si>
    <t>40</t>
  </si>
  <si>
    <t>944511111</t>
  </si>
  <si>
    <t>Montáž ochranné sítě z textilie z umělých vláken</t>
  </si>
  <si>
    <t>-2127578005</t>
  </si>
  <si>
    <t>Síť ochranná zavěšená na konstrukci lešení z textilie z umělých vláken montáž</t>
  </si>
  <si>
    <t>https://podminky.urs.cz/item/CS_URS_2023_02/944511111</t>
  </si>
  <si>
    <t>41</t>
  </si>
  <si>
    <t>944511211</t>
  </si>
  <si>
    <t>Příplatek k ochranné síti za každý den použití</t>
  </si>
  <si>
    <t>860394366</t>
  </si>
  <si>
    <t>Síť ochranná zavěšená na konstrukci lešení z textilie z umělých vláken příplatek k ceně za každý den použití</t>
  </si>
  <si>
    <t>https://podminky.urs.cz/item/CS_URS_2023_02/944511211</t>
  </si>
  <si>
    <t>42</t>
  </si>
  <si>
    <t>944511811</t>
  </si>
  <si>
    <t>Demontáž ochranné sítě z textilie z umělých vláken</t>
  </si>
  <si>
    <t>-252307559</t>
  </si>
  <si>
    <t>Síť ochranná zavěšená na konstrukci lešení z textilie z umělých vláken demontáž</t>
  </si>
  <si>
    <t>https://podminky.urs.cz/item/CS_URS_2023_02/944511811</t>
  </si>
  <si>
    <t>43</t>
  </si>
  <si>
    <t>949101112</t>
  </si>
  <si>
    <t>Lešení pomocné pro objekty pozemních staveb s lešeňovou podlahou v přes 1,9 do 3,5 m zatížení do 150 kg/m2</t>
  </si>
  <si>
    <t>1522306391</t>
  </si>
  <si>
    <t>Lešení pomocné pracovní pro objekty pozemních staveb pro zatížení do 150 kg/m2, o výšce lešeňové podlahy přes 1,9 do 3,5 m</t>
  </si>
  <si>
    <t>https://podminky.urs.cz/item/CS_URS_2023_02/949101112</t>
  </si>
  <si>
    <t>1,6*2,7</t>
  </si>
  <si>
    <t>44</t>
  </si>
  <si>
    <t>993111111</t>
  </si>
  <si>
    <t>Dovoz a odvoz lešení řadového do 10 km včetně naložení a složení</t>
  </si>
  <si>
    <t>392204058</t>
  </si>
  <si>
    <t>Dovoz a odvoz lešení včetně naložení a složení řadového, na vzdálenost do 10 km</t>
  </si>
  <si>
    <t>https://podminky.urs.cz/item/CS_URS_2023_02/993111111</t>
  </si>
  <si>
    <t>45</t>
  </si>
  <si>
    <t>993121111</t>
  </si>
  <si>
    <t>Dovoz a odvoz lešení prostorového lehkého do 10 km včetně naložení a složení</t>
  </si>
  <si>
    <t>-663916887</t>
  </si>
  <si>
    <t>Dovoz a odvoz lešení včetně naložení a složení prostorového lehkého, na vzdálenost do 10 km</t>
  </si>
  <si>
    <t>https://podminky.urs.cz/item/CS_URS_2023_02/993121111</t>
  </si>
  <si>
    <t>95</t>
  </si>
  <si>
    <t>Různé dokončovací konstrukce a práce pozemních staveb</t>
  </si>
  <si>
    <t>46</t>
  </si>
  <si>
    <t>952902491</t>
  </si>
  <si>
    <t>Čištění budov vyhrabání nezpevněných ploch</t>
  </si>
  <si>
    <t>-407525738</t>
  </si>
  <si>
    <t>Čištění budov při provádění oprav a udržovacích prací nezpevněných venkovních ploch vyhrabáním</t>
  </si>
  <si>
    <t>https://podminky.urs.cz/item/CS_URS_2023_02/952902491</t>
  </si>
  <si>
    <t>Fas_obvod*1</t>
  </si>
  <si>
    <t>998</t>
  </si>
  <si>
    <t>Přesun hmot</t>
  </si>
  <si>
    <t>47</t>
  </si>
  <si>
    <t>998018002</t>
  </si>
  <si>
    <t>Přesun hmot ruční pro budovy v přes 6 do 12 m</t>
  </si>
  <si>
    <t>t</t>
  </si>
  <si>
    <t>-262713887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</si>
  <si>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</si>
  <si>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https://podminky.urs.cz/item/CS_URS_2023_02/998018002</t>
  </si>
  <si>
    <t>PSV</t>
  </si>
  <si>
    <t>Práce a dodávky PSV</t>
  </si>
  <si>
    <t>711</t>
  </si>
  <si>
    <t>Izolace proti vodě, vlhkosti a plynům</t>
  </si>
  <si>
    <t>48</t>
  </si>
  <si>
    <t>711112001</t>
  </si>
  <si>
    <t>Provedení izolace proti zemní vlhkosti svislé za studena nátěrem penetračním</t>
  </si>
  <si>
    <t>-1452336800</t>
  </si>
  <si>
    <t>Provedení izolace proti zemní vlhkosti natěradly a tmely za studena na ploše svislé S nátěrem penetračním</t>
  </si>
  <si>
    <t>https://podminky.urs.cz/item/CS_URS_2023_02/711112001</t>
  </si>
  <si>
    <t>izolace pod XPS</t>
  </si>
  <si>
    <t>Fas_zadveri*0,9</t>
  </si>
  <si>
    <t>49</t>
  </si>
  <si>
    <t>11163150</t>
  </si>
  <si>
    <t>lak penetrační asfaltový</t>
  </si>
  <si>
    <t>911881851</t>
  </si>
  <si>
    <t>P</t>
  </si>
  <si>
    <t>Poznámka k položce:_x000D_
Spotřeba 0,3-0,4kg/m2</t>
  </si>
  <si>
    <t>130,377*0,00044 'Přepočtené koeficientem množství</t>
  </si>
  <si>
    <t>50</t>
  </si>
  <si>
    <t>711142559</t>
  </si>
  <si>
    <t>Provedení izolace proti zemní vlhkosti pásy přitavením svislé NAIP</t>
  </si>
  <si>
    <t>837616443</t>
  </si>
  <si>
    <t>Provedení izolace proti zemní vlhkosti pásy přitavením NAIP na ploše svislé S</t>
  </si>
  <si>
    <t>https://podminky.urs.cz/item/CS_URS_2023_02/711142559</t>
  </si>
  <si>
    <t>51</t>
  </si>
  <si>
    <t>62853004</t>
  </si>
  <si>
    <t>pás asfaltový natavitelný modifikovaný SBS s vložkou ze skleněné tkaniny a spalitelnou PE fólií nebo jemnozrnným minerálním posypem na horním povrchu tl 4,0mm</t>
  </si>
  <si>
    <t>-181658591</t>
  </si>
  <si>
    <t>130,377*1,1 'Přepočtené koeficientem množství</t>
  </si>
  <si>
    <t>52</t>
  </si>
  <si>
    <t>711161215</t>
  </si>
  <si>
    <t>Izolace proti zemní vlhkosti nopovou fólií svislá, nopek v 20,0 mm, tl do 1,0 mm</t>
  </si>
  <si>
    <t>919009448</t>
  </si>
  <si>
    <t>Izolace proti zemní vlhkosti a beztlakové vodě nopovými fóliemi na ploše svislé S vrstva ochranná, odvětrávací a drenážní výška nopku 20,0 mm, tl. fólie do 1,0 mm</t>
  </si>
  <si>
    <t>https://podminky.urs.cz/item/CS_URS_2023_02/711161215</t>
  </si>
  <si>
    <t>53</t>
  </si>
  <si>
    <t>711161383</t>
  </si>
  <si>
    <t>Izolace proti zemní vlhkosti nopovou fólií ukončení horní lištou</t>
  </si>
  <si>
    <t>-2068458770</t>
  </si>
  <si>
    <t>Izolace proti zemní vlhkosti a beztlakové vodě nopovými fóliemi ostatní ukončení izolace lištou</t>
  </si>
  <si>
    <t>https://podminky.urs.cz/item/CS_URS_2023_02/711161383</t>
  </si>
  <si>
    <t>54</t>
  </si>
  <si>
    <t>998711102</t>
  </si>
  <si>
    <t>Přesun hmot tonážní pro izolace proti vodě, vlhkosti a plynům v objektech v přes 6 do 12 m</t>
  </si>
  <si>
    <t>1788474071</t>
  </si>
  <si>
    <t>Přesun hmot pro izolace proti vodě, vlhkosti a plynům stanovený z hmotnosti přesunovaného materiálu vodorovná dopravní vzdálenost do 50 m v objektech výšky přes 6 do 12 m</t>
  </si>
  <si>
    <t>https://podminky.urs.cz/item/CS_URS_2023_02/998711102</t>
  </si>
  <si>
    <t>55</t>
  </si>
  <si>
    <t>998711181</t>
  </si>
  <si>
    <t>Příplatek k přesunu hmot tonážní 711 prováděný bez použití mechanizace</t>
  </si>
  <si>
    <t>-1347530948</t>
  </si>
  <si>
    <t>Přesun hmot pro izolace proti vodě, vlhkosti a plynům stanovený z hmotnosti přesunovaného materiálu Příplatek k cenám za přesun prováděný bez použití mechanizace pro jakoukoliv výšku objektu</t>
  </si>
  <si>
    <t>https://podminky.urs.cz/item/CS_URS_2023_02/998711181</t>
  </si>
  <si>
    <t>713</t>
  </si>
  <si>
    <t>Izolace tepelné</t>
  </si>
  <si>
    <t>56</t>
  </si>
  <si>
    <t>713131243</t>
  </si>
  <si>
    <t>Montáž izolace tepelné stěn lepením celoplošně v kombinaci s mechanickým kotvením rohoží, pásů, dílců, desek tl přes 140 do 200 mm</t>
  </si>
  <si>
    <t>1997000150</t>
  </si>
  <si>
    <t>Montáž tepelné izolace stěn rohožemi, pásy, deskami, dílci, bloky (izolační materiál ve specifikaci) lepením celoplošně s mechanickým kotvením, tloušťky izolace přes 140 do 200 mm</t>
  </si>
  <si>
    <t>https://podminky.urs.cz/item/CS_URS_2023_02/713131243</t>
  </si>
  <si>
    <t>Fas_obvod*0,9</t>
  </si>
  <si>
    <t>57</t>
  </si>
  <si>
    <t>28376022</t>
  </si>
  <si>
    <t>deska perimetrická fasádní soklová 150kPa λ=0,035 tl 180mm</t>
  </si>
  <si>
    <t>349085150</t>
  </si>
  <si>
    <t>130,377*1,02 'Přepočtené koeficientem množství</t>
  </si>
  <si>
    <t>58</t>
  </si>
  <si>
    <t>998713102</t>
  </si>
  <si>
    <t>Přesun hmot tonážní pro izolace tepelné v objektech v přes 6 do 12 m</t>
  </si>
  <si>
    <t>-2110868411</t>
  </si>
  <si>
    <t>Přesun hmot pro izolace tepelné stanovený z hmotnosti přesunovaného materiálu vodorovná dopravní vzdálenost do 50 m v objektech výšky přes 6 m do 12 m</t>
  </si>
  <si>
    <t>https://podminky.urs.cz/item/CS_URS_2023_02/998713102</t>
  </si>
  <si>
    <t>59</t>
  </si>
  <si>
    <t>998713181</t>
  </si>
  <si>
    <t>Příplatek k přesunu hmot tonážní 713 prováděný bez použití mechanizace</t>
  </si>
  <si>
    <t>1291918179</t>
  </si>
  <si>
    <t>Přesun hmot pro izolace tepelné stanovený z hmotnosti přesunovaného materiálu Příplatek k cenám za přesun prováděný bez použití mechanizace pro jakoukoliv výšku objektu</t>
  </si>
  <si>
    <t>https://podminky.urs.cz/item/CS_URS_2023_02/998713181</t>
  </si>
  <si>
    <t>764</t>
  </si>
  <si>
    <t>Konstrukce klempířské</t>
  </si>
  <si>
    <t>60</t>
  </si>
  <si>
    <t>764246544</t>
  </si>
  <si>
    <t>Oplechování parapetů rovných celoplošně lepené z TiZn plechu s povrchovou úpravou rš 330 mm</t>
  </si>
  <si>
    <t>826350787</t>
  </si>
  <si>
    <t>Oplechování parapetů z titanzinkového plechu s povrchovou úpravou rovných celoplošně lepené, bez rohů rš 330 mm</t>
  </si>
  <si>
    <t>https://podminky.urs.cz/item/CS_URS_2023_02/764246544</t>
  </si>
  <si>
    <t>61</t>
  </si>
  <si>
    <t>764246565</t>
  </si>
  <si>
    <t>Příplatek za oplechování rohů parapetů rovných z TiZn plechu s povrchovou úpravou rš do 400 mm</t>
  </si>
  <si>
    <t>-409867981</t>
  </si>
  <si>
    <t>Oplechování parapetů z titanzinkového plechu s povrchovou úpravou rovných celoplošně lepené, bez rohů Příplatek k cenám za zvýšenou pracnost při provedení rohu nebo koutu do rš 400 mm</t>
  </si>
  <si>
    <t>https://podminky.urs.cz/item/CS_URS_2023_02/764246565</t>
  </si>
  <si>
    <t>1.NP</t>
  </si>
  <si>
    <t>(18+3+1+3)*2</t>
  </si>
  <si>
    <t>2.NP</t>
  </si>
  <si>
    <t>(11+11+4)*2</t>
  </si>
  <si>
    <t>998764102</t>
  </si>
  <si>
    <t>Přesun hmot tonážní pro konstrukce klempířské v objektech v přes 6 do 12 m</t>
  </si>
  <si>
    <t>61339669</t>
  </si>
  <si>
    <t>Přesun hmot pro konstrukce klempířské stanovený z hmotnosti přesunovaného materiálu vodorovná dopravní vzdálenost do 50 m v objektech výšky přes 6 do 12 m</t>
  </si>
  <si>
    <t>https://podminky.urs.cz/item/CS_URS_2023_02/998764102</t>
  </si>
  <si>
    <t>63</t>
  </si>
  <si>
    <t>998764181</t>
  </si>
  <si>
    <t>Příplatek k přesunu hmot tonážní 764 prováděný bez použití mechanizace</t>
  </si>
  <si>
    <t>-1107837118</t>
  </si>
  <si>
    <t>Přesun hmot pro konstrukce klempířské stanovený z hmotnosti přesunovaného materiálu Příplatek k cenám za přesun prováděný bez použití mechanizace pro jakoukoliv výšku objektu</t>
  </si>
  <si>
    <t>https://podminky.urs.cz/item/CS_URS_2023_02/998764181</t>
  </si>
  <si>
    <t>4 - Venkovní výplně otvorů</t>
  </si>
  <si>
    <t xml:space="preserve">    766 - Konstrukce truhlářské</t>
  </si>
  <si>
    <t xml:space="preserve">    786 - Dokončovací práce - čalounické úpravy</t>
  </si>
  <si>
    <t>766</t>
  </si>
  <si>
    <t>Konstrukce truhlářské</t>
  </si>
  <si>
    <t>D.01</t>
  </si>
  <si>
    <t>Vstupní do domu dvoukřídlé s nadsvětlíkem 1600/900/x2100</t>
  </si>
  <si>
    <t>1302718975</t>
  </si>
  <si>
    <t>Poznámka k položce:_x000D_
900  Hliníkové vstupní dvoukřídlé dveře s izolačním trojsklem, sklo bezpečnostní čiré, stavební hloubka rámu 92mm, tříbodové  Paniková klika zamykání dveří, paniková klika/klika nerez, prostup tepla u=1,1 w.m-2.k-1, hlavní dveře pravé čistý průchod š. min. 900, samozavírač, zárubeň hliníková součástí otvorové výplně, bezbariérový prah</t>
  </si>
  <si>
    <t>D.02</t>
  </si>
  <si>
    <t>Dveře vstupní 900X2000</t>
  </si>
  <si>
    <t>-1484425809</t>
  </si>
  <si>
    <t>Poznámka k položce:_x000D_
Hliníkové vstupní jednokřídlé dveře s izolačním trojsklem, sklo bezpečnostní mléčné, stavební hloubka rámu 92mm, tříbodové zamykání dveří, paniková klika/klika nerez, nerez madlo z vnitřní strany na aktivním křídle, prostup tepla u=1,1 w.m-2.k-1, hlavní dveře pravé čistý průchod š. min. 900, samozavírač, zárubeň hliníková součástí otvorové výplně, bezbariérový prah.</t>
  </si>
  <si>
    <t>D.03</t>
  </si>
  <si>
    <t>Vstupní do domu dvoukřídlé s nadsvětlíkem 1750/900/x2100</t>
  </si>
  <si>
    <t>1474584277</t>
  </si>
  <si>
    <t>Poznámka k položce:_x000D_
Hliníkové vstupní dvoukřídlové dveře s izolačním trojsklem mléčné, stavební hloubka rámu 92 mm, tríbodové zamykání dveří, paniková klika/klika nerez, nerez madlo z vnitřní strany na aktivním křídle, zámek elektromechanický, příprava pro čtečku karet, ip komunikátor, prostup tepla u=1,1 w.m-2.k-1, hlavní dveře pravé čistý průchod š. min. 900, samozavírač, zárubeň hliníková součástí otvorové výplně, bezbariérový prah</t>
  </si>
  <si>
    <t>D.04</t>
  </si>
  <si>
    <t>Dveře do technických prostor dvoukřídlé 2400/1200/ x 2100</t>
  </si>
  <si>
    <t>1197856088</t>
  </si>
  <si>
    <t>Poznámka k položce:_x000D_
Hliníkové vstupní dvoukřídlé dveře sendvičové plné, stavební hloubka rámu 92mm, tříbodové zamykání dveří, paniková klika/klika nerez, prostup tepla u=1,1 w.m-2.k-1, hlavní dveře pravé čistý průchod š. min. 900, samozavírač, zárubeň hliníková součástí otvorové výplně, bezbariérový prah.</t>
  </si>
  <si>
    <t>D.05</t>
  </si>
  <si>
    <t>Dveře do technických prostor dvoukřídlé 1450/725/ x 1970</t>
  </si>
  <si>
    <t>888184232</t>
  </si>
  <si>
    <t>Poznámka k položce:_x000D_
Hliníkové vstupní dvoukřídlé dveře sendvičové plné, stavební hloubka rámu 92mm, tříbodové zamykání dveří, klika/klika nerez, prostup tepla u=1,1 w.m-2.k-1, hlavní dveře pravé čistý průchod š. min. 900, samozavírač, zárubeň hliníková součástí otvorové výplně, bezbariérový prah.</t>
  </si>
  <si>
    <t>D.06</t>
  </si>
  <si>
    <t>Dveře vstupní 1100 x 1970</t>
  </si>
  <si>
    <t>-1849664800</t>
  </si>
  <si>
    <t>D.07</t>
  </si>
  <si>
    <t>Vstupní do domu dvoukřídlé s nadsvětlíkem 1500/900/ x 2750/2100/</t>
  </si>
  <si>
    <t>-505717948</t>
  </si>
  <si>
    <t>Poznámka k položce:_x000D_
Hliníkové dvoukřídle uníkové dveře prosklené s panikovou klikou</t>
  </si>
  <si>
    <t>D.08</t>
  </si>
  <si>
    <t>Dveře vstupní 1100 x 2100</t>
  </si>
  <si>
    <t>-1580314871</t>
  </si>
  <si>
    <t>OS.01</t>
  </si>
  <si>
    <t>Otevíravé střešní okno</t>
  </si>
  <si>
    <t>1995804748</t>
  </si>
  <si>
    <t>Poznámka k položce:_x000D_
Střešní okno elektricky otevíravé s automatickým zavřením v připadně deště. max. Uw=1,3 W/m2K</t>
  </si>
  <si>
    <t>OS.02</t>
  </si>
  <si>
    <t>Střešní světlík nestíněný</t>
  </si>
  <si>
    <t>1953835516</t>
  </si>
  <si>
    <t>Poznámka k položce:_x000D_
Střešní světlík s rovným sklem, neotviravý a nestíněný max. Uw=1,3 W/m2K</t>
  </si>
  <si>
    <t>OS.03</t>
  </si>
  <si>
    <t>Střešní stíněný světlík - bez rolety</t>
  </si>
  <si>
    <t>648622418</t>
  </si>
  <si>
    <t>Poznámka k položce:_x000D_
Střešní světlík s rovným sklem, neotviravý, s vnitřní stínící roletou elektronicky ovládanou max. Uw=1,3 W/m2K - roleta oceněná zvlášť</t>
  </si>
  <si>
    <t>OS.04</t>
  </si>
  <si>
    <t>Světlík obloukový</t>
  </si>
  <si>
    <t>-579577209</t>
  </si>
  <si>
    <t>Poznámka k položce:_x000D_
Obloukový střešní světlík, pevny s max. Uw=1,3 W/m2K</t>
  </si>
  <si>
    <t>O.01</t>
  </si>
  <si>
    <t>Okno jednokřídlé s izolačním trojsklem vnitřní barva bílá, venkovní dle výběru investora, klika plastová bílá do prostor WC bude opatřeno mléčným sklem - 600 x 900 mm</t>
  </si>
  <si>
    <t>507920381</t>
  </si>
  <si>
    <t>Poznámka k položce:_x000D_
okno Uw=0,8 W/m2.K</t>
  </si>
  <si>
    <t>O.02</t>
  </si>
  <si>
    <t>Okno čtyřkřídlé s izolačním trojsklem,  celková výška okna 2100mm, vnitřní barva bílá, venkovní dle výběru investora, klika plastová bílá,  blokování otevírání okna na klíč, pouze ventilace - 1200 x 1500 mm</t>
  </si>
  <si>
    <t>-223476180</t>
  </si>
  <si>
    <t>Okno čtyřkřídlé s izolačním trojsklem, celková výška okna 2100mm, vnitřní barva bílá, venkovní dle výběru investora, klika plastová bílá, blokování otevírání okna na klíč, pouze ventilace - 1200 x 1500 mm</t>
  </si>
  <si>
    <t>Poznámka k položce:_x000D_
okno Uw=0,8W/m2.K, vnitřní žaluzie al horizontální bíle ruční ovládaní řetízkové podrobně viz. schéma</t>
  </si>
  <si>
    <t>O.03</t>
  </si>
  <si>
    <t>Okno trojkřídlé s izolačním trojsklem,  vnitřní barva bílá, venkovní dle výběru investora, klika plastová bílá - 2000 x 1500 mm</t>
  </si>
  <si>
    <t>-1430428173</t>
  </si>
  <si>
    <t>Okno trojkřídlé s izolačním trojsklem, vnitřní barva bílá, venkovní dle výběru investora, klika plastová bílá - 2000 x 1500 mm</t>
  </si>
  <si>
    <t>O.04</t>
  </si>
  <si>
    <t>Okno trojkřídlé s izolačním trojsklem,  vnitřní barva bílá, venkovní dle výběru investora, klika plastová bílá - 2400 x 1500 mm</t>
  </si>
  <si>
    <t>402302711</t>
  </si>
  <si>
    <t>Okno trojkřídlé s izolačním trojsklem, vnitřní barva bílá, venkovní dle výběru investora, klika plastová bílá - 2400 x 1500 mm</t>
  </si>
  <si>
    <t>O.05</t>
  </si>
  <si>
    <t>Okno čtyřkřídlé s izolačním trojsklem,  celková výška okna 2100mm, vnitřní barva bílá, venkovní dle výběru investora, klika plastová bílá,  blokování otevírání okna na klíč, pouze ventilace - 2500 x 1300 mm</t>
  </si>
  <si>
    <t>184699940</t>
  </si>
  <si>
    <t>Okno čtyřkřídlé s izolačním trojsklem, celková výška okna 2100mm, vnitřní barva bílá, venkovní dle výběru investora, klika plastová bílá, blokování otevírání okna na klíč, pouze ventilace - 2500 x 1300 mm</t>
  </si>
  <si>
    <t>O.06</t>
  </si>
  <si>
    <t>Okno dvoukřídlé s izolačním trojsklem, vnitřní barva bílá, venkovní dle výběru investora, klika plastová bílá,- 1200 x 1200 mm</t>
  </si>
  <si>
    <t>779073718</t>
  </si>
  <si>
    <t>O.07</t>
  </si>
  <si>
    <t>Okno dvoukřídlé s izolačním trojsklem, vnitřní barva bílá, venkovní dle výběru investora, klika plastová bílá,- 1200 x 1500 mm</t>
  </si>
  <si>
    <t>1748680570</t>
  </si>
  <si>
    <t>O.08</t>
  </si>
  <si>
    <t>Okno dvoukřídle s prostředním fixním zasklením, zasklení z izolačního trojskla, barva vnitřní bíla, venkovní dle výběru investora, klika plastová bílá - 2400 x 1500 mm</t>
  </si>
  <si>
    <t>-913162457</t>
  </si>
  <si>
    <t>O.11</t>
  </si>
  <si>
    <t>-988348931</t>
  </si>
  <si>
    <t>O.12</t>
  </si>
  <si>
    <t>Okno jednokřídlé s izolačním trojsklem vnitřní barva bílá, venkovní dle výběru investora, klika plastová bílá do prostor WC bude opatřeno mléčným sklem - 900 x 900 mm</t>
  </si>
  <si>
    <t>995688264</t>
  </si>
  <si>
    <t>O.13</t>
  </si>
  <si>
    <t>Okno čtyřkřídlé s izolačním trojsklem,  celková výška okna 2100mm, vnitřní barva bílá, venkovní dle výběru investora, klika plastová bílá,  blokování otevírání okna na klíč, pouze ventilace - 1200 x 1100 mm</t>
  </si>
  <si>
    <t>-140129481</t>
  </si>
  <si>
    <t>Okno čtyřkřídlé s izolačním trojsklem, celková výška okna 2100mm, vnitřní barva bílá, venkovní dle výběru investora, klika plastová bílá, blokování otevírání okna na klíč, pouze ventilace - 1200 x 1100 mm</t>
  </si>
  <si>
    <t>O.14</t>
  </si>
  <si>
    <t>Okno jednokřídlé s izolačním trojsklem vnitřní barva bílá, venkovní dle výběru investora, klika plastová bílá do prostor WC bude opatřeno mléčným sklem - 1200 x 1200 mm</t>
  </si>
  <si>
    <t>-1902615645</t>
  </si>
  <si>
    <t>O.15</t>
  </si>
  <si>
    <t>Okno trojkřídlé s izolačním trojsklem,  vnitřní barva bílá, venkovní dle výběru investora, klika plastová bílá, blokování otevírání okna na klíč, pouze ventilace - 2400 x 1100 mm</t>
  </si>
  <si>
    <t>-278090259</t>
  </si>
  <si>
    <t>Okno trojkřídlé s izolačním trojsklem, vnitřní barva bílá, venkovní dle výběru investora, klika plastová bílá, blokování otevírání okna na klíč, pouze ventilace - 2400 x 1100 mm</t>
  </si>
  <si>
    <t>Poznámka k položce:_x000D_
okno Uw=0,8W/m2.K, venkovní horizontální žaluzie  lamely o šíři 7 cm, tvar písmene "z" podrobně viz. schéma - žaluzie oceněna zvlášť</t>
  </si>
  <si>
    <t>O.16</t>
  </si>
  <si>
    <t>Okno jednokřídlé s izolačním trojsklem vnitřní barva bílá, venkovní dle výběru investora, klika plastová bílá - 900 x 900 mm</t>
  </si>
  <si>
    <t>494835054</t>
  </si>
  <si>
    <t>O.17</t>
  </si>
  <si>
    <t>Okno čtyřkřídlé s izolačním trojsklem,  celková výška okna 2100mm, vnitřní barva bílá, venkovní dle výběru investora, klika plastová bílá,  blokování otevírání okna na klíč, pouze ventilace - 1200 x 1200 mm</t>
  </si>
  <si>
    <t>2143384908</t>
  </si>
  <si>
    <t>Okno čtyřkřídlé s izolačním trojsklem, celková výška okna 2100mm, vnitřní barva bílá, venkovní dle výběru investora, klika plastová bílá, blokování otevírání okna na klíč, pouze ventilace - 1200 x 1200 mm</t>
  </si>
  <si>
    <t>O.18</t>
  </si>
  <si>
    <t>Okno trojkřídlé s izolačním trojsklem,  vnitřní barva bílá, venkovní dle výběru investora, klika plastová bílá - 2400 x 1100 mm</t>
  </si>
  <si>
    <t>1936324686</t>
  </si>
  <si>
    <t>Okno trojkřídlé s izolačním trojsklem, vnitřní barva bílá, venkovní dle výběru investora, klika plastová bílá - 2400 x 1100 mm</t>
  </si>
  <si>
    <t>O.19</t>
  </si>
  <si>
    <t>351158828</t>
  </si>
  <si>
    <t>786</t>
  </si>
  <si>
    <t>Dokončovací práce - čalounické úpravy</t>
  </si>
  <si>
    <t>786623001</t>
  </si>
  <si>
    <t>Montáž venkovní žaluzie do okenního nebo dveřního otvoru na rám ovládané manuálně pl do 4 m2</t>
  </si>
  <si>
    <t>27652631</t>
  </si>
  <si>
    <t>Montáž venkovních žaluzií do okenního nebo dveřního otvoru ovládaných manuálně, upevněných na rám, plochy do 4 m2</t>
  </si>
  <si>
    <t>https://podminky.urs.cz/item/CS_URS_2023_02/786623001</t>
  </si>
  <si>
    <t>55342506</t>
  </si>
  <si>
    <t>žaluzie Z-90 ovládaná klikou včetně příslušenství plochy do 3,0m2</t>
  </si>
  <si>
    <t>618540987</t>
  </si>
  <si>
    <t>5*2,4*1,1</t>
  </si>
  <si>
    <t>786623031</t>
  </si>
  <si>
    <t>Montáž krycího plechu venkovní žaluzie osazené do okenního nebo dveřního otvoru jakékoli šířky</t>
  </si>
  <si>
    <t>1457655736</t>
  </si>
  <si>
    <t>Montáž venkovních žaluzií do okenního nebo dveřního otvoru krycího plechu jakékoli délky</t>
  </si>
  <si>
    <t>https://podminky.urs.cz/item/CS_URS_2023_02/786623031</t>
  </si>
  <si>
    <t>55342560</t>
  </si>
  <si>
    <t>plech krycí Al pro žaluzie Z-90 tl 1,5mm lakovaný včetně bočnic a držáků plochy do 0,5m2</t>
  </si>
  <si>
    <t>1852749201</t>
  </si>
  <si>
    <t>786-ROLele</t>
  </si>
  <si>
    <t>Vnitřní stínící roleta elekticky ovládaná max Uw=1,3 W/m2K</t>
  </si>
  <si>
    <t>kpl</t>
  </si>
  <si>
    <t>1560355855</t>
  </si>
  <si>
    <t>Om_atika</t>
  </si>
  <si>
    <t>plocha zateplení atik</t>
  </si>
  <si>
    <t>78,932</t>
  </si>
  <si>
    <t>Om_podhled_okapu</t>
  </si>
  <si>
    <t>plocha obložení podhledu u okapu</t>
  </si>
  <si>
    <t>80,57</t>
  </si>
  <si>
    <t>Strecha_01_plocha</t>
  </si>
  <si>
    <t>plocha střechy část 01</t>
  </si>
  <si>
    <t>444,13</t>
  </si>
  <si>
    <t>Strecha_02_plocha</t>
  </si>
  <si>
    <t>plocha střechy - část 02</t>
  </si>
  <si>
    <t>749,524</t>
  </si>
  <si>
    <t>Strecha_vyklenek</t>
  </si>
  <si>
    <t xml:space="preserve">střecha výklenek plocha </t>
  </si>
  <si>
    <t>11,5</t>
  </si>
  <si>
    <t>5 - Zateplení střechy a provedení nové střešní krytiny</t>
  </si>
  <si>
    <t xml:space="preserve">    3 - Svislé a kompletní konstrukce</t>
  </si>
  <si>
    <t xml:space="preserve">      31 - Zdi pozemních staveb</t>
  </si>
  <si>
    <t xml:space="preserve">      38 - Různé kompletní konstrukce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</si>
  <si>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</si>
  <si>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</si>
  <si>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</si>
  <si>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</si>
  <si>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765 - Krytina skládaná</t>
  </si>
  <si>
    <t xml:space="preserve">    767 - Konstrukce zámečnické</t>
  </si>
  <si>
    <t>Svislé a kompletní konstrukce</t>
  </si>
  <si>
    <t>Zdi pozemních staveb</t>
  </si>
  <si>
    <t>311272211</t>
  </si>
  <si>
    <t>Zdivo z pórobetonových tvárnic hladkých do P2 do 450 kg/m3 na tenkovrstvou maltu tl 300 mm</t>
  </si>
  <si>
    <t>1652293453</t>
  </si>
  <si>
    <t>Zdivo z pórobetonových tvárnic na tenké maltové lože, tl. zdiva 300 mm pevnost tvárnic do P2, objemová hmotnost do 450 kg/m3 hladkých</t>
  </si>
  <si>
    <t>https://podminky.urs.cz/item/CS_URS_2023_02/311272211</t>
  </si>
  <si>
    <t>Různé kompletní konstrukce</t>
  </si>
  <si>
    <t>389381001</t>
  </si>
  <si>
    <t>Dobetonování prefabrikovaných konstrukcí</t>
  </si>
  <si>
    <t>-917564198</t>
  </si>
  <si>
    <t>9,665*0,1*0,3</t>
  </si>
  <si>
    <t>-1865302457</t>
  </si>
  <si>
    <t>621211001</t>
  </si>
  <si>
    <t>Montáž kontaktního zateplení vnějších podhledů lepením a mechanickým kotvením polystyrénových desek do betonu nebo zdiva tl do 40 mm</t>
  </si>
  <si>
    <t>1219353708</t>
  </si>
  <si>
    <t>Montáž kontaktního zateplení lepením a mechanickým kotvením z polystyrenových desek na vnější podhledy, na podklad betonový nebo z lehčeného betonu, z tvárnic keramických nebo vápenopískových, tloušťky desek do 40 mm</t>
  </si>
  <si>
    <t>https://podminky.urs.cz/item/CS_URS_2023_02/621211001</t>
  </si>
  <si>
    <t>28375930</t>
  </si>
  <si>
    <t>deska EPS 70 fasádní λ=0,039 tl 20mm</t>
  </si>
  <si>
    <t>-1123551692</t>
  </si>
  <si>
    <t>80,57*1,05 'Přepočtené koeficientem množství</t>
  </si>
  <si>
    <t>622211021</t>
  </si>
  <si>
    <t>Montáž kontaktního zateplení vnějších stěn lepením a mechanickým kotvením polystyrénových desek do betonu a zdiva tl přes 80 do 120 mm</t>
  </si>
  <si>
    <t>1362138032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</si>
  <si>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</si>
  <si>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https://podminky.urs.cz/item/CS_URS_2023_02/622211021</t>
  </si>
  <si>
    <t>28376422</t>
  </si>
  <si>
    <t>deska XPS hrana polodrážková a hladký povrch 300kPA λ=0,035 tl 100mm</t>
  </si>
  <si>
    <t>1476049126</t>
  </si>
  <si>
    <t>78,932*1,02 'Přepočtené koeficientem množství</t>
  </si>
  <si>
    <t>1239635591</t>
  </si>
  <si>
    <t>zateplení boků a čel atiky</t>
  </si>
  <si>
    <t>((7,24-6,755)+0,12)*1*2</t>
  </si>
  <si>
    <t>(((7,24-5,795)+0,12))*2</t>
  </si>
  <si>
    <t>okapová hrana</t>
  </si>
  <si>
    <t>(32,93+19,325)*2</t>
  </si>
  <si>
    <t>-1819684458</t>
  </si>
  <si>
    <t>108,85*1,05 'Přepočtené koeficientem množství</t>
  </si>
  <si>
    <t>621541012</t>
  </si>
  <si>
    <t>Tenkovrstvá silikonsilikátová zatíraná omítka zrnitost 1,5 mm vnějších podhledů</t>
  </si>
  <si>
    <t>-1547095408</t>
  </si>
  <si>
    <t>Omítka tenkovrstvá silikonsilikátová vnějších ploch probarvená bez penetrace, zatíraná (škrábaná), tloušťky 1,5 mm podhledů</t>
  </si>
  <si>
    <t>https://podminky.urs.cz/item/CS_URS_2023_02/621541012</t>
  </si>
  <si>
    <t>957471211</t>
  </si>
  <si>
    <t>629991001</t>
  </si>
  <si>
    <t>Zakrytí podélných ploch fólií volně položenou</t>
  </si>
  <si>
    <t>67368877</t>
  </si>
  <si>
    <t>Zakrytí vnějších ploch před znečištěním včetně pozdějšího odkrytí ploch podélných rovných (např. chodníků) fólií položenou volně</t>
  </si>
  <si>
    <t>https://podminky.urs.cz/item/CS_URS_2023_02/629991001</t>
  </si>
  <si>
    <t>9,665*1,5*4</t>
  </si>
  <si>
    <t>952902601</t>
  </si>
  <si>
    <t>Čištění budov vysátí prachu z trámů</t>
  </si>
  <si>
    <t>-810521405</t>
  </si>
  <si>
    <t>Čištění budov při provádění oprav a udržovacích prací vysátím prachu z trámů, nosníků apod.</t>
  </si>
  <si>
    <t>https://podminky.urs.cz/item/CS_URS_2023_02/952902601</t>
  </si>
  <si>
    <t>1790463699</t>
  </si>
  <si>
    <t>712</t>
  </si>
  <si>
    <t>Povlakové krytiny</t>
  </si>
  <si>
    <t>712311111</t>
  </si>
  <si>
    <t>Provedení povlakové krytiny střech do 10° za studena suspenzí asfaltovou</t>
  </si>
  <si>
    <t>583006461</t>
  </si>
  <si>
    <t>Provedení povlakové krytiny střech plochých do 10° natěradly a tmely za studena nátěrem suspensí asfaltovou</t>
  </si>
  <si>
    <t>https://podminky.urs.cz/item/CS_URS_2023_02/712311111</t>
  </si>
  <si>
    <t xml:space="preserve">Poznámka k položce:_x000D_
ref. skladba DEK ST.10007A (DEKPROOF 07-A) </t>
  </si>
  <si>
    <t>11163153</t>
  </si>
  <si>
    <t>emulze asfaltová penetrační</t>
  </si>
  <si>
    <t>litr</t>
  </si>
  <si>
    <t>1581093990</t>
  </si>
  <si>
    <t>1193,654*0,44 'Přepočtené koeficientem množství</t>
  </si>
  <si>
    <t>712331111</t>
  </si>
  <si>
    <t>Provedení povlakové krytiny střech do 10° podkladní vrstvy pásy na sucho samolepící</t>
  </si>
  <si>
    <t>681563244</t>
  </si>
  <si>
    <t>Provedení povlakové krytiny střech plochých do 10° pásy na sucho podkladní samolepící asfaltový pás</t>
  </si>
  <si>
    <t>https://podminky.urs.cz/item/CS_URS_2023_02/712331111</t>
  </si>
  <si>
    <t>62866281</t>
  </si>
  <si>
    <t>pás asfaltový samolepicí modifikovaný SBS s vložkou ze skleněné tkaniny se spalitelnou fólií nebo jemnozrnným minerálním posypem nebo textilií na horním povrchu tl 3,0mm</t>
  </si>
  <si>
    <t>1536623259</t>
  </si>
  <si>
    <t>386,2</t>
  </si>
  <si>
    <t>1135,724*1,05 'Přepočtené koeficientem množství</t>
  </si>
  <si>
    <t>712341715</t>
  </si>
  <si>
    <t>Provedení povlakové krytiny střech do 10° pásy NAIP přitavením zaizolování prostupů kruhového průřezu D do 300 mm</t>
  </si>
  <si>
    <t>1758846182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</si>
  <si>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</si>
  <si>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https://podminky.urs.cz/item/CS_URS_2023_02/712341715</t>
  </si>
  <si>
    <t>712341716</t>
  </si>
  <si>
    <t>Provedení povlakové krytiny střech do 10° pásy NAIP přitavením zaizolování prostupů kruhového průřezu D přes 300 do 500 mm</t>
  </si>
  <si>
    <t>-1866409869</t>
  </si>
  <si>
    <t>Provedení povlakové krytiny střech plochých do 10° pásy přitavením NAIP ostatní činnosti při pokládání pásů (materiál ve specifikaci) zaizolování prostupů střešní rovinou kruhový průřez, průměr přes 300 mm do 500 mm</t>
  </si>
  <si>
    <t>https://podminky.urs.cz/item/CS_URS_2023_02/712341716</t>
  </si>
  <si>
    <t>712341718</t>
  </si>
  <si>
    <t>Provedení povlakové krytiny střech do 10° pásy NAIP přitavením zaizolování prostupů hranatého průřezu pl do 0,09 m2</t>
  </si>
  <si>
    <t>1371066051</t>
  </si>
  <si>
    <t>Provedení povlakové krytiny střech plochých do 10° pásy přitavením NAIP ostatní činnosti při pokládání pásů (materiál ve specifikaci) zaizolování prostupů střešní rovinou hranatý průřez, vnitřní plochy do 0,09 m2</t>
  </si>
  <si>
    <t>https://podminky.urs.cz/item/CS_URS_2023_02/712341718</t>
  </si>
  <si>
    <t>záchyt. systém</t>
  </si>
  <si>
    <t>712341720</t>
  </si>
  <si>
    <t>Provedení povlakové krytiny střech do 10° pásy NAIP přitavením zaizolování prostupů hranatého průřezu pl přes 0,25 do 0,75 m2</t>
  </si>
  <si>
    <t>1295832609</t>
  </si>
  <si>
    <t>Provedení povlakové krytiny střech plochých do 10° pásy přitavením NAIP ostatní činnosti při pokládání pásů (materiál ve specifikaci) zaizolování prostupů střešní rovinou hranatý průřez, vnitřní plochy přes 0,25 m2 do 0,75 m2</t>
  </si>
  <si>
    <t>https://podminky.urs.cz/item/CS_URS_2023_02/712341720</t>
  </si>
  <si>
    <t>712341720,1</t>
  </si>
  <si>
    <t>Provedení povlakové krytiny střech do 10° pásy NAIP přitavením zaizolování prostupů hranatého průřezu pl přes 0,75 do 1,50 m2</t>
  </si>
  <si>
    <t>-773548577</t>
  </si>
  <si>
    <t>https://podminky.urs.cz/item/CS_URS_2023_02/712341720,1</t>
  </si>
  <si>
    <t>712341720,2</t>
  </si>
  <si>
    <t>-2019182265</t>
  </si>
  <si>
    <t>Provedení povlakové krytiny střech do 10° pásy NAIP přitavením zaizolování prostupů hranatého průřezu pl přes přes 2,50 m2</t>
  </si>
  <si>
    <t>62853003</t>
  </si>
  <si>
    <t>pás asfaltový natavitelný modifikovaný SBS s vložkou ze skleněné tkaniny a spalitelnou PE fólií nebo jemnozrnným minerálním posypem na horním povrchu tl 3,5mm</t>
  </si>
  <si>
    <t>-1120592580</t>
  </si>
  <si>
    <t>5*(0,8+0,9)*2*0,2</t>
  </si>
  <si>
    <t>6*(0,92+1,25)*2*0,2</t>
  </si>
  <si>
    <t>2*(1,5+6)*2*0,2</t>
  </si>
  <si>
    <t>14,608*1,05 'Přepočtené koeficientem množství</t>
  </si>
  <si>
    <t>712461701</t>
  </si>
  <si>
    <t>Provedení povlakové krytiny střech přes 10° do 30° fólií položenou volně</t>
  </si>
  <si>
    <t>315502764</t>
  </si>
  <si>
    <t>Provedení povlakové krytiny střech šikmých přes 10° do 30° fólií položenou volně s přilepením spojů</t>
  </si>
  <si>
    <t>https://podminky.urs.cz/item/CS_URS_2023_02/712461701</t>
  </si>
  <si>
    <t>28329220</t>
  </si>
  <si>
    <t>fólie kontaktní difuzně propustná pro doplňkovou hydroizolační vrstvu, monolitická dvouvrstvá PES 270g/m2</t>
  </si>
  <si>
    <t>-392306415</t>
  </si>
  <si>
    <t>1193,654*1,05 'Přepočtené koeficientem množství</t>
  </si>
  <si>
    <t>998712102</t>
  </si>
  <si>
    <t>Přesun hmot tonážní tonážní pro krytiny povlakové v objektech v přes 6 do 12 m</t>
  </si>
  <si>
    <t>-636489654</t>
  </si>
  <si>
    <t>Přesun hmot pro povlakové krytiny stanovený z hmotnosti přesunovaného materiálu vodorovná dopravní vzdálenost do 50 m v objektech výšky přes 6 do 12 m</t>
  </si>
  <si>
    <t>https://podminky.urs.cz/item/CS_URS_2023_02/998712102</t>
  </si>
  <si>
    <t>998712181</t>
  </si>
  <si>
    <t>Příplatek k přesunu hmot tonážní 712 prováděný bez použití mechanizace</t>
  </si>
  <si>
    <t>-430958511</t>
  </si>
  <si>
    <t>Přesun hmot pro povlakové krytiny stanovený z hmotnosti přesunovaného materiálu Příplatek k cenám za přesun prováděný bez použití mechanizace pro jakoukoliv výšku objektu</t>
  </si>
  <si>
    <t>https://podminky.urs.cz/item/CS_URS_2023_02/998712181</t>
  </si>
  <si>
    <t>713151131</t>
  </si>
  <si>
    <t>Montáž izolace tepelné střech šikmých kladené volně nad krokve rohoží, pásů, desek sklonu do 30°</t>
  </si>
  <si>
    <t>746199512</t>
  </si>
  <si>
    <t>Montáž tepelné izolace střech šikmých rohožemi, pásy, deskami (izolační materiál ve specifikaci) kladenými volně nad krokve, sklonu střechy do 30°</t>
  </si>
  <si>
    <t>https://podminky.urs.cz/item/CS_URS_2023_02/713151131</t>
  </si>
  <si>
    <t>28329043</t>
  </si>
  <si>
    <t>fólie difuzně propustné s nakašírovanou strukturovanou rohoží pod hladkou plechovou krytinu se samolepící páskou v podélném přesahu</t>
  </si>
  <si>
    <t>-654853714</t>
  </si>
  <si>
    <t>713151157</t>
  </si>
  <si>
    <t>Montáž izolace tepelné střech šikmých přišroubované nad krokve z desek sklonu do 30° tl přes 180 do 200 mm</t>
  </si>
  <si>
    <t>1024234204</t>
  </si>
  <si>
    <t>Montáž tepelné izolace střech šikmých rohožemi, pásy, deskami (izolační materiál ve specifikaci) přišroubovanými šrouby nad krokve, sklonu střechy do 30° tloušťky izolace přes 180 do 200 mm</t>
  </si>
  <si>
    <t>https://podminky.urs.cz/item/CS_URS_2023_02/713151157</t>
  </si>
  <si>
    <t>28376537</t>
  </si>
  <si>
    <t>deska izolační PIR s oboustrannou kompozitní fólií s hliníkovou vložkou pro šikmé střechy λ=0,022 tl 200mm</t>
  </si>
  <si>
    <t>1311707339</t>
  </si>
  <si>
    <t>1193,654*1,02 'Přepočtené koeficientem množství</t>
  </si>
  <si>
    <t>713141356</t>
  </si>
  <si>
    <t>Montáž spádové izolace na zhlaví atiky š do 500 mm lepené za studena nízkoexpanzní (PUR) pěnou</t>
  </si>
  <si>
    <t>-727274733</t>
  </si>
  <si>
    <t>Montáž tepelné izolace střech plochých spádovými klíny na zhlaví atiky šířky do 500 mm přilepenými za studena nízkoexpanzní (PUR) pěnou</t>
  </si>
  <si>
    <t>https://podminky.urs.cz/item/CS_URS_2023_02/713141356</t>
  </si>
  <si>
    <t>9,665*2</t>
  </si>
  <si>
    <t>19,33*1,15 'Přepočtené koeficientem množství</t>
  </si>
  <si>
    <t>28376142</t>
  </si>
  <si>
    <t>klín izolační spád do 5% EPS 150</t>
  </si>
  <si>
    <t>-1508825899</t>
  </si>
  <si>
    <t>9,665*2*0,05</t>
  </si>
  <si>
    <t>0,967*1,15 'Přepočtené koeficientem množství</t>
  </si>
  <si>
    <t>-348207226</t>
  </si>
  <si>
    <t>-761159246</t>
  </si>
  <si>
    <t>721</t>
  </si>
  <si>
    <t>Zdravotechnika - vnitřní kanalizace</t>
  </si>
  <si>
    <t>721173736</t>
  </si>
  <si>
    <t>Potrubí kanalizační z PE dešťové DN 100</t>
  </si>
  <si>
    <t>-645797549</t>
  </si>
  <si>
    <t>Potrubí z trub polyetylenových svařované dešťové DN 100</t>
  </si>
  <si>
    <t>https://podminky.urs.cz/item/CS_URS_2023_02/721173736</t>
  </si>
  <si>
    <t>11*0,5</t>
  </si>
  <si>
    <t>721241102</t>
  </si>
  <si>
    <t>Lapač střešních splavenin z litiny DN 125</t>
  </si>
  <si>
    <t>892781565</t>
  </si>
  <si>
    <t>Lapače střešních splavenin litinové DN 125</t>
  </si>
  <si>
    <t>https://podminky.urs.cz/item/CS_URS_2023_02/721241102</t>
  </si>
  <si>
    <t>K. 13,14,15,16,18,19</t>
  </si>
  <si>
    <t>1+2+4+2+1+1</t>
  </si>
  <si>
    <t>998721102</t>
  </si>
  <si>
    <t>Přesun hmot tonážní pro vnitřní kanalizace v objektech v přes 6 do 12 m</t>
  </si>
  <si>
    <t>-1594404550</t>
  </si>
  <si>
    <t>Přesun hmot pro vnitřní kanalizace stanovený z hmotnosti přesunovaného materiálu vodorovná dopravní vzdálenost do 50 m v objektech výšky přes 6 do 12 m</t>
  </si>
  <si>
    <t>https://podminky.urs.cz/item/CS_URS_2023_02/998721102</t>
  </si>
  <si>
    <t>998721181</t>
  </si>
  <si>
    <t>Příplatek k přesunu hmot tonážní 721 prováděný bez použití mechanizace</t>
  </si>
  <si>
    <t>890159606</t>
  </si>
  <si>
    <t>Přesun hmot pro vnitřní kanalizace stanovený z hmotnosti přesunovaného materiálu Příplatek k ceně za přesun prováděný bez použití mechanizace pro jakoukoliv výšku objektu</t>
  </si>
  <si>
    <t>https://podminky.urs.cz/item/CS_URS_2023_02/998721181</t>
  </si>
  <si>
    <t>762</t>
  </si>
  <si>
    <t>Konstrukce tesařské</t>
  </si>
  <si>
    <t>762341250</t>
  </si>
  <si>
    <t>Montáž bednění střech rovných a šikmých sklonu do 60° z hoblovaných prken</t>
  </si>
  <si>
    <t>-1224299814</t>
  </si>
  <si>
    <t>Montáž bednění střech rovných a šikmých sklonu do 60° s vyřezáním otvorů z prken hoblovaných</t>
  </si>
  <si>
    <t>https://podminky.urs.cz/item/CS_URS_2023_02/762341250</t>
  </si>
  <si>
    <t>60511088.1</t>
  </si>
  <si>
    <t>řezivo jehličnaté imppregnované tříděné š 80-160mm tl 22mm dl 3-3,5m</t>
  </si>
  <si>
    <t>1512169426</t>
  </si>
  <si>
    <t>Strecha_01_plocha*0,022</t>
  </si>
  <si>
    <t>Strecha_02_plocha*0,022</t>
  </si>
  <si>
    <t>26,261*1,05 'Přepočtené koeficientem množství</t>
  </si>
  <si>
    <t>762361312</t>
  </si>
  <si>
    <t>Konstrukční a vyrovnávací vrstva pod klempířské prvky (atiky) z desek dřevoštěpkových tl 22 mm</t>
  </si>
  <si>
    <t>1133043919</t>
  </si>
  <si>
    <t>Konstrukční vrstva pod klempířské prvky pro oplechování horních ploch zdí a nadezdívek (atik) z desek dřevoštěpkových šroubovaných do podkladu, tloušťky desky 22 mm</t>
  </si>
  <si>
    <t>https://podminky.urs.cz/item/CS_URS_2023_02/762361312</t>
  </si>
  <si>
    <t>9,665*2*0,5</t>
  </si>
  <si>
    <t>762341275</t>
  </si>
  <si>
    <t>Montáž bednění střech rovných a šikmých sklonu do 60° z desek dřevotřískových na pero a drážku</t>
  </si>
  <si>
    <t>1653927725</t>
  </si>
  <si>
    <t>Montáž bednění střech rovných a šikmých sklonu do 60° s vyřezáním otvorů z desek dřevotřískových nebo dřevoštěpkových na pero a drážku</t>
  </si>
  <si>
    <t>https://podminky.urs.cz/item/CS_URS_2023_02/762341275</t>
  </si>
  <si>
    <t>60726285</t>
  </si>
  <si>
    <t>deska dřevoštěpková OSB 3 P+D broušená tl 22mm</t>
  </si>
  <si>
    <t>109942932</t>
  </si>
  <si>
    <t>762342523</t>
  </si>
  <si>
    <t>Montáž kontralatí přes tepelnou izolaci tl přes 140 mm do 200 mm</t>
  </si>
  <si>
    <t>2006371086</t>
  </si>
  <si>
    <t>Montáž laťování montáž kontralatí přes tepelnou izolaci tloušťky přes 140 mm do 200 mm</t>
  </si>
  <si>
    <t>https://podminky.urs.cz/item/CS_URS_2023_02/762342523</t>
  </si>
  <si>
    <t>(32,93+19,325)*(9,665+0,32)*2/0,5</t>
  </si>
  <si>
    <t>60514114</t>
  </si>
  <si>
    <t>řezivo jehličnaté lať impregnovaná dl 4 m</t>
  </si>
  <si>
    <t>708098107</t>
  </si>
  <si>
    <t>(32,93+19,325)*(9,665+0,32)*2/0,5*0,06*0,05</t>
  </si>
  <si>
    <t>6,261*1,02 'Přepočtené koeficientem množství</t>
  </si>
  <si>
    <t>762395000</t>
  </si>
  <si>
    <t>Spojovací prostředky krovů, bednění, laťování, nadstřešních konstrukcí</t>
  </si>
  <si>
    <t>-1997446979</t>
  </si>
  <si>
    <t>Spojovací prostředky krovů, bednění a laťování, nadstřešních konstrukcí svory, prkna, hřebíky, pásová ocel, vruty</t>
  </si>
  <si>
    <t>https://podminky.urs.cz/item/CS_URS_2023_02/762395000</t>
  </si>
  <si>
    <t>1193,654*0,022</t>
  </si>
  <si>
    <t>998762102</t>
  </si>
  <si>
    <t>Přesun hmot tonážní pro kce tesařské v objektech v přes 6 do 12 m</t>
  </si>
  <si>
    <t>-2036253307</t>
  </si>
  <si>
    <t>Přesun hmot pro konstrukce tesařské stanovený z hmotnosti přesunovaného materiálu vodorovná dopravní vzdálenost do 50 m v objektech výšky přes 6 do 12 m</t>
  </si>
  <si>
    <t>https://podminky.urs.cz/item/CS_URS_2023_02/998762102</t>
  </si>
  <si>
    <t>998762181</t>
  </si>
  <si>
    <t>Příplatek k přesunu hmot tonážní 762 prováděný bez použití mechanizace</t>
  </si>
  <si>
    <t>675923204</t>
  </si>
  <si>
    <t>Přesun hmot pro konstrukce tesařské stanovený z hmotnosti přesunovaného materiálu Příplatek k cenám za přesun prováděný bez použití mechanizace pro jakoukoliv výšku objektu</t>
  </si>
  <si>
    <t>https://podminky.urs.cz/item/CS_URS_2023_02/998762181</t>
  </si>
  <si>
    <t>763</t>
  </si>
  <si>
    <t>Konstrukce suché výstavby</t>
  </si>
  <si>
    <t>763231111.1</t>
  </si>
  <si>
    <t>Sádrovláknitý podhled v 75 mm deska 1x15 dvouvrstvá spodní kce profil CD+UD bez izolace</t>
  </si>
  <si>
    <t>1997903395</t>
  </si>
  <si>
    <t>obklad střešního podhledu</t>
  </si>
  <si>
    <t>(32,93+19,325)*2*(0,42+0,34)</t>
  </si>
  <si>
    <t>998763302</t>
  </si>
  <si>
    <t>Přesun hmot tonážní pro sádrokartonové konstrukce v objektech v přes 6 do 12 m</t>
  </si>
  <si>
    <t>-968094187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</si>
  <si>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</si>
  <si>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https://podminky.urs.cz/item/CS_URS_2023_02/998763302</t>
  </si>
  <si>
    <t>998763381</t>
  </si>
  <si>
    <t>Příplatek k přesunu hmot tonážní 763 SDK prováděný bez použití mechanizace</t>
  </si>
  <si>
    <t>-1166669206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</si>
  <si>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</si>
  <si>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https://podminky.urs.cz/item/CS_URS_2023_02/998763381</t>
  </si>
  <si>
    <t>764241507</t>
  </si>
  <si>
    <t>Oplechování větraného hřebene s větrací mřížkou z TiZn plechu s povrchovou úpravou rš 670 mm</t>
  </si>
  <si>
    <t>1803454461</t>
  </si>
  <si>
    <t>Oplechování střešních prvků z titanzinkového plechu s povrchovou úpravou hřebene větraného, včetně větrací mřížky rš 670 mm</t>
  </si>
  <si>
    <t>https://podminky.urs.cz/item/CS_URS_2023_02/764241507</t>
  </si>
  <si>
    <t>délka 01</t>
  </si>
  <si>
    <t>19,325</t>
  </si>
  <si>
    <t>délka 02</t>
  </si>
  <si>
    <t>32,93</t>
  </si>
  <si>
    <t>764242504</t>
  </si>
  <si>
    <t>Oplechování štítu závětrnou lištou z TiZn plechu s povrchovou úpravou rš 330 mm</t>
  </si>
  <si>
    <t>-887158211</t>
  </si>
  <si>
    <t>Oplechování střešních prvků z titanzinkového plechu s povrchovou úpravou štítu závětrnou lištou rš 330 mm</t>
  </si>
  <si>
    <t>https://podminky.urs.cz/item/CS_URS_2023_02/764242504</t>
  </si>
  <si>
    <t>K03</t>
  </si>
  <si>
    <t>9,669*4</t>
  </si>
  <si>
    <t>K 03</t>
  </si>
  <si>
    <t>9,799*4</t>
  </si>
  <si>
    <t>764242534</t>
  </si>
  <si>
    <t>Oplechování rovné okapové hrany z TiZn plechu s povrchovou úpravou rš 330 mm</t>
  </si>
  <si>
    <t>1808970452</t>
  </si>
  <si>
    <t>Oplechování střešních prvků z titanzinkového plechu s povrchovou úpravou okapu okapovým plechem střechy rovné rš 330 mm</t>
  </si>
  <si>
    <t>https://podminky.urs.cz/item/CS_URS_2023_02/764242534</t>
  </si>
  <si>
    <t>K 04</t>
  </si>
  <si>
    <t>9,599</t>
  </si>
  <si>
    <t>K 05</t>
  </si>
  <si>
    <t>9,728</t>
  </si>
  <si>
    <t>K 06</t>
  </si>
  <si>
    <t>19,261</t>
  </si>
  <si>
    <t>K 07,08</t>
  </si>
  <si>
    <t>13,668*2</t>
  </si>
  <si>
    <t>K 09</t>
  </si>
  <si>
    <t>K 10</t>
  </si>
  <si>
    <t>9,596</t>
  </si>
  <si>
    <t>K 11</t>
  </si>
  <si>
    <t>9,828</t>
  </si>
  <si>
    <t>K 12</t>
  </si>
  <si>
    <t>2,5</t>
  </si>
  <si>
    <t>764244511</t>
  </si>
  <si>
    <t>Oplechování horních ploch a nadezdívek bez rohů z TiZn plechu s povrchovou úpravou kotvené rš přes 800 mm</t>
  </si>
  <si>
    <t>102521690</t>
  </si>
  <si>
    <t>Oplechování horních ploch zdí a nadezdívek (atik) z titanzinkového plechu s povrchovou úpravou mechanicky kotvené přes rš 800 mm</t>
  </si>
  <si>
    <t>https://podminky.urs.cz/item/CS_URS_2023_02/764244511</t>
  </si>
  <si>
    <t>K 01</t>
  </si>
  <si>
    <t>9,796*2</t>
  </si>
  <si>
    <t>K 02</t>
  </si>
  <si>
    <t>9,667*4</t>
  </si>
  <si>
    <t>764248524</t>
  </si>
  <si>
    <t>Oplechování římsy rovné celoplošně lepené z TiZn plechu s povrchovou úpravou rš 330 mm</t>
  </si>
  <si>
    <t>2046605337</t>
  </si>
  <si>
    <t>Oplechování říms a ozdobných prvků z titanzinkového plechu s povrchovou úpravou rovných, bez rohů celoplošně lepené rš 330 mm</t>
  </si>
  <si>
    <t>https://podminky.urs.cz/item/CS_URS_2023_02/764248524</t>
  </si>
  <si>
    <t>oplechování stříšek</t>
  </si>
  <si>
    <t>2+3,5</t>
  </si>
  <si>
    <t>764341505</t>
  </si>
  <si>
    <t>Lemování rovných zdí střech s krytinou prejzovou nebo vlnitou z TiZn plechu s povrchovou úpravou rš 400 mm</t>
  </si>
  <si>
    <t>229441722</t>
  </si>
  <si>
    <t>Lemování zdí z titanzinkového plechu s povrchovou úpravou boční nebo horní rovných, střech s krytinou prejzovou nebo vlnitou rš 400 mm</t>
  </si>
  <si>
    <t>https://podminky.urs.cz/item/CS_URS_2023_02/764341505</t>
  </si>
  <si>
    <t>764344511</t>
  </si>
  <si>
    <t>Lemování prostupů střech s krytinou prejzovou nebo vlnitou bez lišty z TiZn plechu s povrchovou úpravou</t>
  </si>
  <si>
    <t>-966787792</t>
  </si>
  <si>
    <t>Lemování prostupů z titanzinkového plechu s povrchovou úpravou bez lišty, střech s krytinou prejzovou nebo vlnitou</t>
  </si>
  <si>
    <t>https://podminky.urs.cz/item/CS_URS_2023_02/764344511</t>
  </si>
  <si>
    <t>(0,8+0,9)*2*5*0,25</t>
  </si>
  <si>
    <t>(0,92+1,25)*2*6*0,25</t>
  </si>
  <si>
    <t>(1,5+6)*2*2*0,25</t>
  </si>
  <si>
    <t>764345501</t>
  </si>
  <si>
    <t>Lemování trub, konzol, držáků z TiZn plechu s povrchovou úpravou s krytinou prejzovou, vlnitou D do 75 mm</t>
  </si>
  <si>
    <t>2082254290</t>
  </si>
  <si>
    <t>Lemování trub, konzol, držáků a ostatních prvků z titanzinkového plechu s povrchovou úpravou střech s krytinou prejzovou nebo vlnitou, průměr do 75 mm</t>
  </si>
  <si>
    <t>https://podminky.urs.cz/item/CS_URS_2023_02/764345501</t>
  </si>
  <si>
    <t>764346504</t>
  </si>
  <si>
    <t>Lemování ventilačních nástavců z TiZn plechu s povrchovou úpravou na krytině prejzové nebo vlnité D přes 150 do 200 mm</t>
  </si>
  <si>
    <t>-177803210</t>
  </si>
  <si>
    <t>Lemování ventilačních nástavců z titanzinkového plechu s povrchovou úpravou výšky do 1000 mm, se stříškou střech s krytinou prejzovou nebo vlnitou, průměru přes 150 do 200 mm</t>
  </si>
  <si>
    <t>https://podminky.urs.cz/item/CS_URS_2023_02/764346504</t>
  </si>
  <si>
    <t>764346505</t>
  </si>
  <si>
    <t>Lemování ventilačních nástavců z TiZn plechu s povrchovou úpravou na krytině prejzové nebo vlnité D přes 200 do 300 mm</t>
  </si>
  <si>
    <t>-1670676812</t>
  </si>
  <si>
    <t>Lemování ventilačních nástavců z titanzinkového plechu s povrchovou úpravou výšky do 1000 mm, se stříškou střech s krytinou prejzovou nebo vlnitou, průměru přes 200 do 300 mm</t>
  </si>
  <si>
    <t>https://podminky.urs.cz/item/CS_URS_2023_02/764346505</t>
  </si>
  <si>
    <t>65</t>
  </si>
  <si>
    <t>764541423</t>
  </si>
  <si>
    <t>Roh nebo kout půlkruhového podokapního žlabu z TiZn předzvětralého plechu rš 250 mm</t>
  </si>
  <si>
    <t>-1574863839</t>
  </si>
  <si>
    <t>Žlab podokapní z titanzinkového předzvětralého plechu včetně háků a čel roh nebo kout, žlabu půlkruhového rš 250 mm</t>
  </si>
  <si>
    <t>https://podminky.urs.cz/item/CS_URS_2023_02/764541423</t>
  </si>
  <si>
    <t>K 17</t>
  </si>
  <si>
    <t>2,5*2</t>
  </si>
  <si>
    <t>66</t>
  </si>
  <si>
    <t>764541425</t>
  </si>
  <si>
    <t>Roh nebo kout půlkruhového podokapního žlabu z TiZn předzvětralého plechu rš 330 mm</t>
  </si>
  <si>
    <t>-846660543</t>
  </si>
  <si>
    <t>Žlab podokapní z titanzinkového předzvětralého plechu včetně háků a čel roh nebo kout, žlabu půlkruhového rš 330 mm</t>
  </si>
  <si>
    <t>https://podminky.urs.cz/item/CS_URS_2023_02/764541425</t>
  </si>
  <si>
    <t>K 07</t>
  </si>
  <si>
    <t>13,668</t>
  </si>
  <si>
    <t>K 08</t>
  </si>
  <si>
    <t>67</t>
  </si>
  <si>
    <t>764541443</t>
  </si>
  <si>
    <t>Kotlík oválný (trychtýřový) pro podokapní žlaby z TiZn předzvětralého plechu 250/80 mm</t>
  </si>
  <si>
    <t>-1028001639</t>
  </si>
  <si>
    <t>Žlab podokapní z titanzinkového předzvětralého plechu včetně háků a čel kotlík oválný (trychtýřový), rš žlabu/průměr svodu 250/80 mm</t>
  </si>
  <si>
    <t>https://podminky.urs.cz/item/CS_URS_2023_02/764541443</t>
  </si>
  <si>
    <t>K 13</t>
  </si>
  <si>
    <t>K 19</t>
  </si>
  <si>
    <t>68</t>
  </si>
  <si>
    <t>764541447</t>
  </si>
  <si>
    <t>Kotlík oválný (trychtýřový) pro podokapní žlaby z TiZn předzvětralého plechu 330/120 mm</t>
  </si>
  <si>
    <t>-582542123</t>
  </si>
  <si>
    <t>Žlab podokapní z titanzinkového předzvětralého plechu včetně háků a čel kotlík oválný (trychtýřový), rš žlabu/průměr svodu 330/120 mm</t>
  </si>
  <si>
    <t>https://podminky.urs.cz/item/CS_URS_2023_02/764541447</t>
  </si>
  <si>
    <t>69</t>
  </si>
  <si>
    <t>764548423</t>
  </si>
  <si>
    <t>Svody kruhové včetně objímek, kolen, odskoků z TiZn předzvětralého plechu průměru 100 mm</t>
  </si>
  <si>
    <t>-364099257</t>
  </si>
  <si>
    <t>Svod z titanzinkového předzvětralého plechu včetně objímek, kolen a odskoků kruhový, průměru 100 mm</t>
  </si>
  <si>
    <t>https://podminky.urs.cz/item/CS_URS_2023_02/764548423</t>
  </si>
  <si>
    <t>K 117</t>
  </si>
  <si>
    <t>2,1</t>
  </si>
  <si>
    <t>K 18</t>
  </si>
  <si>
    <t>6,3</t>
  </si>
  <si>
    <t>70</t>
  </si>
  <si>
    <t>764548424</t>
  </si>
  <si>
    <t>Svody kruhové včetně objímek, kolen, odskoků z TiZn předzvětralého plechu průměru 120 mm</t>
  </si>
  <si>
    <t>694877587</t>
  </si>
  <si>
    <t>Svod z titanzinkového předzvětralého plechu včetně objímek, kolen a odskoků kruhový, průměru 120 mm</t>
  </si>
  <si>
    <t>https://podminky.urs.cz/item/CS_URS_2023_02/764548424</t>
  </si>
  <si>
    <t>K 14</t>
  </si>
  <si>
    <t>5,5*2</t>
  </si>
  <si>
    <t>K 15</t>
  </si>
  <si>
    <t>6,45*4</t>
  </si>
  <si>
    <t>K 16</t>
  </si>
  <si>
    <t>71</t>
  </si>
  <si>
    <t>1218237320</t>
  </si>
  <si>
    <t>72</t>
  </si>
  <si>
    <t>909986442</t>
  </si>
  <si>
    <t>765</t>
  </si>
  <si>
    <t>Krytina skládaná</t>
  </si>
  <si>
    <t>73</t>
  </si>
  <si>
    <t>765192001</t>
  </si>
  <si>
    <t>Nouzové (provizorní) zakrytí střechy plachtou</t>
  </si>
  <si>
    <t>1468239025</t>
  </si>
  <si>
    <t>Nouzové zakrytí střechy plachtou</t>
  </si>
  <si>
    <t>https://podminky.urs.cz/item/CS_URS_2023_02/765192001</t>
  </si>
  <si>
    <t>74</t>
  </si>
  <si>
    <t>765111203</t>
  </si>
  <si>
    <t>Montáž krytiny keramické okapní jednoduchá větrací mřížka</t>
  </si>
  <si>
    <t>372474280</t>
  </si>
  <si>
    <t>Montáž krytiny keramické okapové hrany s jednoduchou větrací mřížkou</t>
  </si>
  <si>
    <t>https://podminky.urs.cz/item/CS_URS_2023_02/765111203</t>
  </si>
  <si>
    <t>104,609</t>
  </si>
  <si>
    <t>75</t>
  </si>
  <si>
    <t>59244119</t>
  </si>
  <si>
    <t>mřížka ochranná větrací v 67 mm</t>
  </si>
  <si>
    <t>2002679370</t>
  </si>
  <si>
    <t>767</t>
  </si>
  <si>
    <t>Konstrukce zámečnické</t>
  </si>
  <si>
    <t>76</t>
  </si>
  <si>
    <t>767391112</t>
  </si>
  <si>
    <t>Montáž krytiny z tvarovaných plechů šroubováním</t>
  </si>
  <si>
    <t>-1382463327</t>
  </si>
  <si>
    <t>Montáž krytiny z tvarovaných plechů trapézových nebo vlnitých, uchycených šroubováním</t>
  </si>
  <si>
    <t>https://podminky.urs.cz/item/CS_URS_2023_02/767391112</t>
  </si>
  <si>
    <t>77</t>
  </si>
  <si>
    <t>15484311.1</t>
  </si>
  <si>
    <t>plech trapézový 40/160 PES 60µm tl 0,7 mm</t>
  </si>
  <si>
    <t>-738080009</t>
  </si>
  <si>
    <t>78</t>
  </si>
  <si>
    <t>767881118.1</t>
  </si>
  <si>
    <t xml:space="preserve">Montáž a dodávka záchytného systému do trapézového plechu </t>
  </si>
  <si>
    <t>408929730</t>
  </si>
  <si>
    <t>Montáž záchytného systému proti pádu bodů samostatných nebo v systému s poddajným kotvícím vedením do trapézového plechu samořeznými vruty, motýlkovými a provlékacími příchytkami</t>
  </si>
  <si>
    <t>střecha - prodejna</t>
  </si>
  <si>
    <t>79</t>
  </si>
  <si>
    <t>998767202</t>
  </si>
  <si>
    <t>Přesun hmot procentní pro zámečnické konstrukce v objektech v přes 6 do 12 m</t>
  </si>
  <si>
    <t>%</t>
  </si>
  <si>
    <t>73054771</t>
  </si>
  <si>
    <t>Přesun hmot pro zámečnické konstrukce stanovený procentní sazbou (%) z ceny vodorovná dopravní vzdálenost do 50 m v objektech výšky přes 6 do 12 m</t>
  </si>
  <si>
    <t>https://podminky.urs.cz/item/CS_URS_2023_02/998767202</t>
  </si>
  <si>
    <t>80</t>
  </si>
  <si>
    <t>998767181</t>
  </si>
  <si>
    <t>Příplatek k přesunu hmot tonážní 767 prováděný bez použití mechanizace</t>
  </si>
  <si>
    <t>-457832723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</si>
  <si>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</si>
  <si>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https://podminky.urs.cz/item/CS_URS_2023_02/998767181</t>
  </si>
  <si>
    <t>3 - Vzduchotechnika</t>
  </si>
  <si>
    <t xml:space="preserve">    751 - Vzduchotechnika</t>
  </si>
  <si>
    <t xml:space="preserve">      1 - Zařízení č. VZT-1.01 – Větrání přípravny jídel</t>
  </si>
  <si>
    <t xml:space="preserve">      2 - Zařízení č. VZT-2.01 – Větrání učebny</t>
  </si>
  <si>
    <t xml:space="preserve">      3 - Zařízení č. VZT-3.01 – Větrání učebny</t>
  </si>
  <si>
    <t xml:space="preserve">      4 - Zařízení č. VZT-4.01 – Větrání učebny</t>
  </si>
  <si>
    <t xml:space="preserve">      5 - Zařízení č. VZT-5.01 – Větrání učebny</t>
  </si>
  <si>
    <t>751</t>
  </si>
  <si>
    <t>Zařízení č. VZT-1.01 – Větrání přípravny jídel</t>
  </si>
  <si>
    <t>VZT-1.01</t>
  </si>
  <si>
    <t>VZT rekuperační jednotka v kompaktním horizontálním provedení s maximálními rozměry 1650x1100x527 mm, hmotnost do 190 kg; provedení konstrukce je bezrámové s profily umožňujícími posuv revizních desek, skříň je složená z lakovaného plechu RAL 9003 a 50 mm</t>
  </si>
  <si>
    <t>ks</t>
  </si>
  <si>
    <t>-909973962</t>
  </si>
  <si>
    <t>VZT rekuperační jednotka v kompaktním horizontálním provedení s maximálními rozměry 1650x1100x527 mm, hmotnost do 190 kg; provedení konstrukce je bezrámové s profily umožňujícími posuv revizních desek, skříň je složená z lakovaného plechu RAL 9003 a 50 mm izolace; Vpř=1250m3/h, Vod=1340m3/h při 250 Pa; jednotka ve složení na přívodu: filtr F7, deskový protiproudý rekuperační výměník s účinností alespoň 80% (EN 308), přívodní EC ventilátor s volně oběžným kolem, elektrický ohřívač (4,5 kW, 3x400 V), přívodní EC ventilátor s volně oběžným kolem; na odtahu: filtr M5, deskový protiproudý rekuperační výměník s účinností alespoň 80% (EN 308), EC ventilátor s volně oběžným kolem. Součástí jednotky je vestavěná regulace. Systém regulace umožňuje přímé řízení ventilátorů signálem 0-10 V (DCV), možnost ovládání dle konstantního tlaku v potrubí (VAV), nárazové větrání (OVR), vestavěný webserver, možnost napojení na nadřazený systém Modbus (RS-485, Etnernet), BACnet (Ethernet).</t>
  </si>
  <si>
    <t>VZT-1.01a</t>
  </si>
  <si>
    <t>Regulační klapka pro VZT jednotku + servopohon 24V</t>
  </si>
  <si>
    <t>-1574577078</t>
  </si>
  <si>
    <t>VZT-1.01b</t>
  </si>
  <si>
    <t>Ovládací panel VZT jednotky - součást dodávky VZT</t>
  </si>
  <si>
    <t>-404957245</t>
  </si>
  <si>
    <t>VZT-1.02</t>
  </si>
  <si>
    <t>Elektrický potrubní dohřívač, průměr 315mm, výkon 3,0 kW, 230V/50Hz, externí řídící signál 0-10V</t>
  </si>
  <si>
    <t>-1709614424</t>
  </si>
  <si>
    <t>VZT-1.03</t>
  </si>
  <si>
    <t>Digestoř - 2000 x 1200mm vč. tukových filtrů osvětlení a odvodu kondenzátu</t>
  </si>
  <si>
    <t>-1358688572</t>
  </si>
  <si>
    <t>VZT-1.04</t>
  </si>
  <si>
    <t>Akumulační odsávací zákryt - 1250x1250mm</t>
  </si>
  <si>
    <t>1671501716</t>
  </si>
  <si>
    <t>VZT-1.05</t>
  </si>
  <si>
    <t>Akumulační odsávací zákryt - 1000x1250mm</t>
  </si>
  <si>
    <t>-1459193766</t>
  </si>
  <si>
    <t>VZT-1.06</t>
  </si>
  <si>
    <t>Tlumič hluku do kruhového potrubí ∅315, délka 900</t>
  </si>
  <si>
    <t>-1616382228</t>
  </si>
  <si>
    <t>VZT-1.07</t>
  </si>
  <si>
    <t>Přechod ∅315 na 400x400 + žaluzie 400x400</t>
  </si>
  <si>
    <t>-1705464703</t>
  </si>
  <si>
    <t>VZT-1.08</t>
  </si>
  <si>
    <t>Šikmý výfukový kus ∅ 315</t>
  </si>
  <si>
    <t>-1635662243</t>
  </si>
  <si>
    <t>VZT-1.09</t>
  </si>
  <si>
    <t>Regulační klapka průměr 250mm</t>
  </si>
  <si>
    <t>1851230445</t>
  </si>
  <si>
    <t>VZT-1.10</t>
  </si>
  <si>
    <t>Regulační klapka průměr 200mm</t>
  </si>
  <si>
    <t>764052943</t>
  </si>
  <si>
    <t>VZT-1.11</t>
  </si>
  <si>
    <t>Průmyslová vyústka dvouřadá do kruhového potrubí 500x100</t>
  </si>
  <si>
    <t>1874319069</t>
  </si>
  <si>
    <t>VZT-1.11.1</t>
  </si>
  <si>
    <t>Regulace 500x100</t>
  </si>
  <si>
    <t>-132540263</t>
  </si>
  <si>
    <t>Pol4</t>
  </si>
  <si>
    <t>Přívodní kruhové potrubí z pozink plechu ø 315</t>
  </si>
  <si>
    <t>bm</t>
  </si>
  <si>
    <t>1562564475</t>
  </si>
  <si>
    <t>Pol5</t>
  </si>
  <si>
    <t>Koleno 90° ø 315</t>
  </si>
  <si>
    <t>-244535231</t>
  </si>
  <si>
    <t>Pol6</t>
  </si>
  <si>
    <t>Záslepka vnitřní ø 315</t>
  </si>
  <si>
    <t>-518254406</t>
  </si>
  <si>
    <t>Pol7</t>
  </si>
  <si>
    <t>Kaučuková tepelná izolace s povrchovou úpravou ze stříbrné fólie, samolepící, tl. 20mm</t>
  </si>
  <si>
    <t>-861551083</t>
  </si>
  <si>
    <t>Pol8</t>
  </si>
  <si>
    <t>Odvodní kruhové potrubí z pozink. plechu ø 315</t>
  </si>
  <si>
    <t>-761929198</t>
  </si>
  <si>
    <t>Pol9</t>
  </si>
  <si>
    <t>Odvodní kruhové potrubí z pozink. plechu ø 250</t>
  </si>
  <si>
    <t>838209564</t>
  </si>
  <si>
    <t>Pol10</t>
  </si>
  <si>
    <t>Odvodní kruhové potrubí z pozink. plechu ø 200</t>
  </si>
  <si>
    <t>-752478501</t>
  </si>
  <si>
    <t>-1614826800</t>
  </si>
  <si>
    <t>Pol11</t>
  </si>
  <si>
    <t>Koleno 90° ø 250</t>
  </si>
  <si>
    <t>309956784</t>
  </si>
  <si>
    <t>Pol12</t>
  </si>
  <si>
    <t>Koleno 90° ø 200</t>
  </si>
  <si>
    <t>1816820886</t>
  </si>
  <si>
    <t>Pol13</t>
  </si>
  <si>
    <t>Koleno 45° ø 200</t>
  </si>
  <si>
    <t>-782816059</t>
  </si>
  <si>
    <t>Pol14</t>
  </si>
  <si>
    <t>Odbočka jednostranná 90° 315/200</t>
  </si>
  <si>
    <t>1607628766</t>
  </si>
  <si>
    <t>Pol15</t>
  </si>
  <si>
    <t>Odbočka jednostranná 90° 250/200</t>
  </si>
  <si>
    <t>460568999</t>
  </si>
  <si>
    <t>Pol16</t>
  </si>
  <si>
    <t>přechod osový 315/250 mm</t>
  </si>
  <si>
    <t>-390579338</t>
  </si>
  <si>
    <t>2034177133</t>
  </si>
  <si>
    <t>Pol17</t>
  </si>
  <si>
    <t>Montážní,spojovací, těsníci, pomocný materiál.</t>
  </si>
  <si>
    <t>-288875935</t>
  </si>
  <si>
    <t>Pol18</t>
  </si>
  <si>
    <t>Stavební výpomocné práce</t>
  </si>
  <si>
    <t>1685561435</t>
  </si>
  <si>
    <t>Pol19</t>
  </si>
  <si>
    <t>Kompletní montáž, včetně zprovoznění, zaregulování, protokolu o zaregulování. Předání díla včetně veškeré průvodně technické dokumentace a dokumentace skutečného provedení.</t>
  </si>
  <si>
    <t>-101076576</t>
  </si>
  <si>
    <t>Zařízení č. VZT-2.01 – Větrání učebny</t>
  </si>
  <si>
    <t>VZT-2.01</t>
  </si>
  <si>
    <t>VZT rekuperační jednotka v kompaktním vertikálním provedení s maximálními rozměry 637x950x1070 mm, hmotnost do 110 kg; provedení konstrukce je bezrámové s profily umožňujícími posuv revizních desek, skříň je složená z lakovaného plechu RAL 9003 a 50 mm iz</t>
  </si>
  <si>
    <t>-1284409365</t>
  </si>
  <si>
    <t>VZT rekuperační jednotka v kompaktním vertikálním provedení s maximálními rozměry 637x950x1070 mm, hmotnost do 110 kg; provedení konstrukce je bezrámové s profily umožňujícími posuv revizních desek, skříň je složená z lakovaného plechu RAL 9003 a 50 mm izolace; Vpř=800m3/h, Vod=800m3/h při 250 Pa; jednotka ve složení na přívodu: filtr F7, rotační rekuperační výměník s účinností alespoň 75% (EN 308), přívodní EC ventilátor s volně oběžným kolem, elektrický ohřívač (2 kW, 230 V), přívodní EC ventilátor s volně oběžným kolem; na odtahu: filtr M5, rotační rekuperační výměník s účinností alespoň 75% (EN 308), EC ventilátor s volně oběžným kolem. Součástí jednotky je vestavěná regulace. Systém regulace umožňuje přímé řízení ventilátorů signálem 0-10 V (DCV), možnost ovládání dle konstantního tlaku v potrubí (VAV), možnost řízení čidlem CO2, nárazové větrání (OVR), vestavěný webserver, možnost napojení na nadřazený systém Modbus (RS-485, Etnernet), BACnet (Ethernet).</t>
  </si>
  <si>
    <t>VZT-2.01a</t>
  </si>
  <si>
    <t>1797410195</t>
  </si>
  <si>
    <t>VZT-2.01b</t>
  </si>
  <si>
    <t>Čidlo CO2 - prostorové, výstup 0-10V + relé ON/OFF</t>
  </si>
  <si>
    <t>924997992</t>
  </si>
  <si>
    <t>VZT-2.01c</t>
  </si>
  <si>
    <t>Ovládací panel VZT jednotky</t>
  </si>
  <si>
    <t>734891210</t>
  </si>
  <si>
    <t>VZT-2.02</t>
  </si>
  <si>
    <t>Tlumič hluku do kruhového potrubí ∅250, délka 900</t>
  </si>
  <si>
    <t>1496805598</t>
  </si>
  <si>
    <t>VZT-2.03</t>
  </si>
  <si>
    <t>Přechod ∅250 na 315x315 + žaluzie 315x315</t>
  </si>
  <si>
    <t>-552391587</t>
  </si>
  <si>
    <t>VZT-2.04</t>
  </si>
  <si>
    <t>Vířivý anemostat s nastavitelnými lamelami a čtvercovým panelem 600x600 - přívod</t>
  </si>
  <si>
    <t>-1137321509</t>
  </si>
  <si>
    <t>Pol20</t>
  </si>
  <si>
    <t>Připojovací box s horizontálním připojením ø 200 vč. regulační klapky - přívod</t>
  </si>
  <si>
    <t>-1492075315</t>
  </si>
  <si>
    <t>VZT-2.05</t>
  </si>
  <si>
    <t>Vířivý anemostat s nastavitelnými lamelami a čtvercovým panelem 600x600 - odvod</t>
  </si>
  <si>
    <t>-953979573</t>
  </si>
  <si>
    <t>Pol21</t>
  </si>
  <si>
    <t>Připojovací box s horizontálním připojením ø 200 vč. regulační klapky - odvod</t>
  </si>
  <si>
    <t>-851127758</t>
  </si>
  <si>
    <t>Pol22</t>
  </si>
  <si>
    <t>Přívodní čtyřhrané potrubí z pozink plechu vč tvarovek do obv. 1200mm vč. 20% tvarovek</t>
  </si>
  <si>
    <t>628998450</t>
  </si>
  <si>
    <t>Pol23</t>
  </si>
  <si>
    <t>Přívodní kruhové potrubí z pozink plechu ø 250</t>
  </si>
  <si>
    <t>-1561385207</t>
  </si>
  <si>
    <t>56650484</t>
  </si>
  <si>
    <t>Pol24</t>
  </si>
  <si>
    <t>Koleno 45° ø 250</t>
  </si>
  <si>
    <t>1879359710</t>
  </si>
  <si>
    <t>Pol25</t>
  </si>
  <si>
    <t>Ohebná hliniková hadice Semiflex ø 200</t>
  </si>
  <si>
    <t>1020365798</t>
  </si>
  <si>
    <t>Pol26</t>
  </si>
  <si>
    <t>Čtyřhrané potrubí z pozink plechu vč. tvarovek do obv. 1200mm vč. 20% tvarovek</t>
  </si>
  <si>
    <t>-1822094934</t>
  </si>
  <si>
    <t>-614997123</t>
  </si>
  <si>
    <t>Pol27</t>
  </si>
  <si>
    <t>Kruhové potrubí z pozink plechu ø 250</t>
  </si>
  <si>
    <t>1591815741</t>
  </si>
  <si>
    <t>-1773324587</t>
  </si>
  <si>
    <t>536633466</t>
  </si>
  <si>
    <t>-226207404</t>
  </si>
  <si>
    <t>-1771337384</t>
  </si>
  <si>
    <t>1561012282</t>
  </si>
  <si>
    <t>Pol28</t>
  </si>
  <si>
    <t>-412139125</t>
  </si>
  <si>
    <t>Zařízení č. VZT-3.01 – Větrání učebny</t>
  </si>
  <si>
    <t>VZT-3.01</t>
  </si>
  <si>
    <t>-1290559490</t>
  </si>
  <si>
    <t>VZT-3.01a</t>
  </si>
  <si>
    <t>1065336315</t>
  </si>
  <si>
    <t>VZT-3.01b</t>
  </si>
  <si>
    <t>1577001203</t>
  </si>
  <si>
    <t>VZT-3.01c</t>
  </si>
  <si>
    <t>1928444223</t>
  </si>
  <si>
    <t>VZT-3.02</t>
  </si>
  <si>
    <t>-549146373</t>
  </si>
  <si>
    <t>VZT-3.03</t>
  </si>
  <si>
    <t>Vnější záslepka s odvodem kondenzáru ∅ 250</t>
  </si>
  <si>
    <t>-1135351988</t>
  </si>
  <si>
    <t>VZT-3.04</t>
  </si>
  <si>
    <t>Výfukový kus ∅ 250</t>
  </si>
  <si>
    <t>-128448782</t>
  </si>
  <si>
    <t>VZT-3.05</t>
  </si>
  <si>
    <t>Šikmý výfukový kus ∅ 250</t>
  </si>
  <si>
    <t>-1841776581</t>
  </si>
  <si>
    <t>VZT-3.06</t>
  </si>
  <si>
    <t>Komfortní vyústka dvouřadá do kruhového potrubí 500x75</t>
  </si>
  <si>
    <t>1726203650</t>
  </si>
  <si>
    <t>VZT-3.06.1</t>
  </si>
  <si>
    <t>Regulace 500x75</t>
  </si>
  <si>
    <t>-133636625</t>
  </si>
  <si>
    <t>1745474788</t>
  </si>
  <si>
    <t>Pol29</t>
  </si>
  <si>
    <t>-894246681</t>
  </si>
  <si>
    <t>Pol30</t>
  </si>
  <si>
    <t>Záslepka vnitřní ø 250</t>
  </si>
  <si>
    <t>966268994</t>
  </si>
  <si>
    <t>1333124316</t>
  </si>
  <si>
    <t>Pol31</t>
  </si>
  <si>
    <t>Odvodní kruhové potrubí z pozink plechu ø 250</t>
  </si>
  <si>
    <t>779458535</t>
  </si>
  <si>
    <t>-1950133850</t>
  </si>
  <si>
    <t>1505431749</t>
  </si>
  <si>
    <t>1998289304</t>
  </si>
  <si>
    <t>2123321407</t>
  </si>
  <si>
    <t>-1292383657</t>
  </si>
  <si>
    <t>Pol32</t>
  </si>
  <si>
    <t>-51339278</t>
  </si>
  <si>
    <t>Zařízení č. VZT-4.01 – Větrání učebny</t>
  </si>
  <si>
    <t>VZT-4.01</t>
  </si>
  <si>
    <t>-614693781</t>
  </si>
  <si>
    <t>VZT-4.01a</t>
  </si>
  <si>
    <t>-642587117</t>
  </si>
  <si>
    <t>VZT-4.01b</t>
  </si>
  <si>
    <t>87800592</t>
  </si>
  <si>
    <t>81</t>
  </si>
  <si>
    <t>VZT-4.01c</t>
  </si>
  <si>
    <t>1929191071</t>
  </si>
  <si>
    <t>82</t>
  </si>
  <si>
    <t>VZT-4.02</t>
  </si>
  <si>
    <t>-642437529</t>
  </si>
  <si>
    <t>83</t>
  </si>
  <si>
    <t>VZT-4.03</t>
  </si>
  <si>
    <t>848523378</t>
  </si>
  <si>
    <t>84</t>
  </si>
  <si>
    <t>VZT-4.04</t>
  </si>
  <si>
    <t>-1220692367</t>
  </si>
  <si>
    <t>85</t>
  </si>
  <si>
    <t>VZT-4.05</t>
  </si>
  <si>
    <t>-1665255200</t>
  </si>
  <si>
    <t>86</t>
  </si>
  <si>
    <t>VZT-4.06</t>
  </si>
  <si>
    <t>-99449844</t>
  </si>
  <si>
    <t>87</t>
  </si>
  <si>
    <t>VZT-4.07</t>
  </si>
  <si>
    <t>618472599</t>
  </si>
  <si>
    <t>88</t>
  </si>
  <si>
    <t>VZT-4.08</t>
  </si>
  <si>
    <t>-1338456104</t>
  </si>
  <si>
    <t>89</t>
  </si>
  <si>
    <t>VZT-4.08.1</t>
  </si>
  <si>
    <t>463080728</t>
  </si>
  <si>
    <t>90</t>
  </si>
  <si>
    <t>Pol33</t>
  </si>
  <si>
    <t>Kruhové potrubí z pozink plechu ø 315</t>
  </si>
  <si>
    <t>217507432</t>
  </si>
  <si>
    <t>91</t>
  </si>
  <si>
    <t>1078649472</t>
  </si>
  <si>
    <t>92</t>
  </si>
  <si>
    <t>1948979831</t>
  </si>
  <si>
    <t>93</t>
  </si>
  <si>
    <t>-123675414</t>
  </si>
  <si>
    <t>Pol34</t>
  </si>
  <si>
    <t>Odbočka jednostranná 90° 315/315</t>
  </si>
  <si>
    <t>1028358307</t>
  </si>
  <si>
    <t>-756470885</t>
  </si>
  <si>
    <t>96</t>
  </si>
  <si>
    <t>-1795302281</t>
  </si>
  <si>
    <t>97</t>
  </si>
  <si>
    <t>-648172563</t>
  </si>
  <si>
    <t>98</t>
  </si>
  <si>
    <t>-972573076</t>
  </si>
  <si>
    <t>99</t>
  </si>
  <si>
    <t>-259259215</t>
  </si>
  <si>
    <t>100</t>
  </si>
  <si>
    <t>-1114813055</t>
  </si>
  <si>
    <t>101</t>
  </si>
  <si>
    <t>-2115618071</t>
  </si>
  <si>
    <t>102</t>
  </si>
  <si>
    <t>-655040918</t>
  </si>
  <si>
    <t>103</t>
  </si>
  <si>
    <t>1399206254</t>
  </si>
  <si>
    <t>Zařízení č. VZT-5.01 – Větrání učebny</t>
  </si>
  <si>
    <t>104</t>
  </si>
  <si>
    <t>VZT-5.01</t>
  </si>
  <si>
    <t>1640930892</t>
  </si>
  <si>
    <t>105</t>
  </si>
  <si>
    <t>VZT-5.01a</t>
  </si>
  <si>
    <t>2069031979</t>
  </si>
  <si>
    <t>106</t>
  </si>
  <si>
    <t>VZT-5.01b</t>
  </si>
  <si>
    <t>-575750805</t>
  </si>
  <si>
    <t>107</t>
  </si>
  <si>
    <t>VZT-5.01c</t>
  </si>
  <si>
    <t>752202893</t>
  </si>
  <si>
    <t>108</t>
  </si>
  <si>
    <t>VZT-5.02</t>
  </si>
  <si>
    <t>-552414161</t>
  </si>
  <si>
    <t>109</t>
  </si>
  <si>
    <t>VZT-5.03</t>
  </si>
  <si>
    <t>479321919</t>
  </si>
  <si>
    <t>VZT-5.04</t>
  </si>
  <si>
    <t>336632178</t>
  </si>
  <si>
    <t>111</t>
  </si>
  <si>
    <t>VZT-5.05</t>
  </si>
  <si>
    <t>-1189453529</t>
  </si>
  <si>
    <t>112</t>
  </si>
  <si>
    <t>VZT-5.06</t>
  </si>
  <si>
    <t>-2060917422</t>
  </si>
  <si>
    <t>113</t>
  </si>
  <si>
    <t>VZT-3.06.1.1</t>
  </si>
  <si>
    <t>-217625651</t>
  </si>
  <si>
    <t>114</t>
  </si>
  <si>
    <t>Pol36</t>
  </si>
  <si>
    <t>ø 250</t>
  </si>
  <si>
    <t>914561891</t>
  </si>
  <si>
    <t>115</t>
  </si>
  <si>
    <t>975032388</t>
  </si>
  <si>
    <t>116</t>
  </si>
  <si>
    <t>-1733471681</t>
  </si>
  <si>
    <t>117</t>
  </si>
  <si>
    <t>-284974929</t>
  </si>
  <si>
    <t>118</t>
  </si>
  <si>
    <t>1452254252</t>
  </si>
  <si>
    <t>119</t>
  </si>
  <si>
    <t>-1153251054</t>
  </si>
  <si>
    <t>120</t>
  </si>
  <si>
    <t>-1485626423</t>
  </si>
  <si>
    <t>121</t>
  </si>
  <si>
    <t>2137490795</t>
  </si>
  <si>
    <t>122</t>
  </si>
  <si>
    <t>-1433926673</t>
  </si>
  <si>
    <t>123</t>
  </si>
  <si>
    <t>-1112324170</t>
  </si>
  <si>
    <t>124</t>
  </si>
  <si>
    <t>-1432246869</t>
  </si>
  <si>
    <t>125</t>
  </si>
  <si>
    <t>-1720870939</t>
  </si>
  <si>
    <t>230</t>
  </si>
  <si>
    <t>Pol62</t>
  </si>
  <si>
    <t>Doprava, přesuny materiálu, lešení</t>
  </si>
  <si>
    <t>-1743717603</t>
  </si>
  <si>
    <t>231</t>
  </si>
  <si>
    <t>Pol63</t>
  </si>
  <si>
    <t>Zařízení staveniště (1%)</t>
  </si>
  <si>
    <t>-248114096</t>
  </si>
  <si>
    <t>4 - Vytápění</t>
  </si>
  <si>
    <t xml:space="preserve">    731 - Ústřední vytápění</t>
  </si>
  <si>
    <t xml:space="preserve">      D2 - Uznatelné náklady:</t>
  </si>
  <si>
    <t>731</t>
  </si>
  <si>
    <t>Ústřední vytápění</t>
  </si>
  <si>
    <t>D2</t>
  </si>
  <si>
    <t>Uznatelné náklady:</t>
  </si>
  <si>
    <t>Výměna stávajících nefunkčních TRV ventilů vč. termostatických hlavic</t>
  </si>
  <si>
    <t>-783769403</t>
  </si>
  <si>
    <t>36.1</t>
  </si>
  <si>
    <t>-215997089</t>
  </si>
  <si>
    <t>Chemický proplach stávajícího topného systému</t>
  </si>
  <si>
    <t>Vyregulování otopné soustavy</t>
  </si>
  <si>
    <t>-1996755941</t>
  </si>
  <si>
    <t>Napuštění systému upravenou vodou</t>
  </si>
  <si>
    <t>kpl.</t>
  </si>
  <si>
    <t>1283788996</t>
  </si>
  <si>
    <t>Topná zkouška</t>
  </si>
  <si>
    <t>-173827070</t>
  </si>
  <si>
    <t>Seřízení a uvedení do provozu</t>
  </si>
  <si>
    <t>294882218</t>
  </si>
  <si>
    <t>5 - Elektroinstalace ZN</t>
  </si>
  <si>
    <t xml:space="preserve">    741 - Elektroinstalace - silnoproud</t>
  </si>
  <si>
    <t xml:space="preserve">    747 - Elektromontáže - rozvaděč</t>
  </si>
  <si>
    <t>M - Práce a dodávky M</t>
  </si>
  <si>
    <t xml:space="preserve">    46-M - Zemní práce při extr.mont.pracích</t>
  </si>
  <si>
    <t>VRN - Vedlejší rozpočtové náklady</t>
  </si>
  <si>
    <t>741</t>
  </si>
  <si>
    <t>Elektroinstalace - silnoproud</t>
  </si>
  <si>
    <t>Vlastní</t>
  </si>
  <si>
    <t>Rozvaděč RK zapuštěný min 180 modulů, dle listu č.2, včetně montáže</t>
  </si>
  <si>
    <t>-1958480316</t>
  </si>
  <si>
    <t>Vlastní.1</t>
  </si>
  <si>
    <t>Doplnění rozvaděče RH - osazení hl. vypínače 250A, s vyrážecí cívkou,třmeny</t>
  </si>
  <si>
    <t>-1855554386</t>
  </si>
  <si>
    <t>Vlastní.2</t>
  </si>
  <si>
    <t>Doplnění rozvaděče RH - osazení pojistkového, odpojovače pro vyp. cívku 6A</t>
  </si>
  <si>
    <t>500353341</t>
  </si>
  <si>
    <t>Vlastní.3</t>
  </si>
  <si>
    <t>Doplnění rozvadeče RH - kombinovaný proudový, chránič 10/2/003 - světla</t>
  </si>
  <si>
    <t>-1198970723</t>
  </si>
  <si>
    <t>Vlastní.4</t>
  </si>
  <si>
    <t>Doplnění rozvaděče RH - úprava stávajícího , montáž</t>
  </si>
  <si>
    <t>-1346496333</t>
  </si>
  <si>
    <t>Vlastní.5</t>
  </si>
  <si>
    <t>Zapojení kabelu CYKY-J 3x70+50 do SR</t>
  </si>
  <si>
    <t>-1348488418</t>
  </si>
  <si>
    <t>220410708R00</t>
  </si>
  <si>
    <t>Pojistka nožová PH 00  100 A včetně osazení</t>
  </si>
  <si>
    <t>184696802</t>
  </si>
  <si>
    <t>Pojistka nožová PH 00 100 A včetně osazení</t>
  </si>
  <si>
    <t>Vlastní.6</t>
  </si>
  <si>
    <t>Přípojnice HOP včetně dodávky a montáže</t>
  </si>
  <si>
    <t>-1824327102</t>
  </si>
  <si>
    <t>Vlastní.7</t>
  </si>
  <si>
    <t>Centrála světlíku - pro 3 ks, dodávka a montáž</t>
  </si>
  <si>
    <t>-729086276</t>
  </si>
  <si>
    <t>vlastní.8</t>
  </si>
  <si>
    <t>Čidla větru a deště, včetně konzoly</t>
  </si>
  <si>
    <t>-2135397176</t>
  </si>
  <si>
    <t>Vlastní.9</t>
  </si>
  <si>
    <t>Záložní zdroj pro centrálu světlíku včetně baterie</t>
  </si>
  <si>
    <t>-2104545018</t>
  </si>
  <si>
    <t>Světlo A1</t>
  </si>
  <si>
    <t>x Přisazené liniové LED svítidlo, 5200 lm*, 840, EVG, 39,5W, SlimPrisma, RAL 9003</t>
  </si>
  <si>
    <t>2063348668</t>
  </si>
  <si>
    <t>Světlo A2</t>
  </si>
  <si>
    <t>x Přisazené liniové LED svítidlo, 6754 lm*, 840, EVG, 51,2W, SlimPrisma, RAL 9003</t>
  </si>
  <si>
    <t>-62783418</t>
  </si>
  <si>
    <t>Světlo A3</t>
  </si>
  <si>
    <t>x Závěsné liniové LED svítidlo, 5200 lm*, 840, EVG, 39,5W, SlimPrisma, RAL 9003</t>
  </si>
  <si>
    <t>1715747335</t>
  </si>
  <si>
    <t>Světlo A3 př.</t>
  </si>
  <si>
    <t>Stropní kalíšek z profilu MINNI, 3x0,75mm2,, 1,5m transp.kab., RAL 9003</t>
  </si>
  <si>
    <t>1512160214</t>
  </si>
  <si>
    <t>Světlo A3 př..1</t>
  </si>
  <si>
    <t>Lankový závěs Y 1,5m</t>
  </si>
  <si>
    <t>1415303404</t>
  </si>
  <si>
    <t>Světlo A4</t>
  </si>
  <si>
    <t>x Závěsné liniové LED svítidlo, 4312 lm*, 840, EVG, 37.5W, SlimPrisma, RAL 9003</t>
  </si>
  <si>
    <t>-1939021471</t>
  </si>
  <si>
    <t>Světlo A4 př.</t>
  </si>
  <si>
    <t>1367919866</t>
  </si>
  <si>
    <t>Světlo A4 př..1</t>
  </si>
  <si>
    <t>1932237845</t>
  </si>
  <si>
    <t>Světlo B1</t>
  </si>
  <si>
    <t>x Přisazené liniové LED svítidlo IP65 LED,, 6226lm*, 840, EVG, 56.4W, Microprisma, RAL9003</t>
  </si>
  <si>
    <t>1669068046</t>
  </si>
  <si>
    <t>Světlo B2</t>
  </si>
  <si>
    <t>x Přisazené liniové LED svítidlo IP65 LED,, 5208lm*, 840, EVG, 47W, Microprisma, RAL9003</t>
  </si>
  <si>
    <t>-1771888625</t>
  </si>
  <si>
    <t>Světlo B3</t>
  </si>
  <si>
    <t>x Přisazené liniové LED svítidlo IP65 LED,, 4530lm*, 840, EVG, 40W, Microprisma, RAL9003</t>
  </si>
  <si>
    <t>683403936</t>
  </si>
  <si>
    <t>Světlo B3 př.</t>
  </si>
  <si>
    <t>1737106660</t>
  </si>
  <si>
    <t>Světlo B3 př..1</t>
  </si>
  <si>
    <t>357147166</t>
  </si>
  <si>
    <t>Světlo C1</t>
  </si>
  <si>
    <t>x Přisazený LED downlight SQ, 1808 lm*, 840,, EVG, 12,3W, 65° OPT.</t>
  </si>
  <si>
    <t>1991668098</t>
  </si>
  <si>
    <t>Světlo C2</t>
  </si>
  <si>
    <t>x Vestavný LED downlight SQ, 1808 lm*, 840,, EVG, 12,3W, 65° OPT.</t>
  </si>
  <si>
    <t>-1940002053</t>
  </si>
  <si>
    <t>Světlo C3</t>
  </si>
  <si>
    <t>x Závěsné LED downlight SQ, 1808 lm*, 840,, EVG, 12,3W, 100° OPT.</t>
  </si>
  <si>
    <t>2032956585</t>
  </si>
  <si>
    <t>Světlo C3 př.</t>
  </si>
  <si>
    <t>Stropní kalíšek hranatý AL, 80x80mm,, h=45mm, 3x0,75mm2, 1,5m, RAL 9003</t>
  </si>
  <si>
    <t>-1763315279</t>
  </si>
  <si>
    <t>Světlo D1</t>
  </si>
  <si>
    <t>x Přisazené prachotěsné LED svítidlo,, 5274lm* 840, EVG, 38,9W, IP66</t>
  </si>
  <si>
    <t>59537185</t>
  </si>
  <si>
    <t>Světlo D2</t>
  </si>
  <si>
    <t>x Přisazené prachotěsné LED svítidlo,, 6228lm* 840, EVG, 47W, IP66</t>
  </si>
  <si>
    <t>-1971817915</t>
  </si>
  <si>
    <t>Světlo E1 vč.př</t>
  </si>
  <si>
    <t>x Závěsné asymetrické LED svítidlo, 4470lm*,, 840, EVG, 38W</t>
  </si>
  <si>
    <t>442421713</t>
  </si>
  <si>
    <t>Světlo E2 vč.př</t>
  </si>
  <si>
    <t>x Závěsné asymetrické LED svítidlo, 4470lm*,, vestavný stropní kalíšek, 840, EVG, 38W</t>
  </si>
  <si>
    <t>504072214</t>
  </si>
  <si>
    <t>Světlo F1</t>
  </si>
  <si>
    <t>x Závěsné liniové LED svítidlo IP54, 2705 lm*,, 840, EVG, 21,6W, Acrylic Satin</t>
  </si>
  <si>
    <t>163546737</t>
  </si>
  <si>
    <t>Světlo F1 př.</t>
  </si>
  <si>
    <t>Úchyt závěsu MINNI vnější, RAL 9003</t>
  </si>
  <si>
    <t>-1550562456</t>
  </si>
  <si>
    <t>Světlo F1 př..1</t>
  </si>
  <si>
    <t>-1747611177</t>
  </si>
  <si>
    <t>Světlo F1 př..2</t>
  </si>
  <si>
    <t>Lankový závěs stavitelný 1,5m</t>
  </si>
  <si>
    <t>1776461219</t>
  </si>
  <si>
    <t>Světlo F2</t>
  </si>
  <si>
    <t>x Závěsné liniové LED svítidlo IP54, 2666 lm*,, 840, EVG, 22W, Acrylic Satin</t>
  </si>
  <si>
    <t>-110009604</t>
  </si>
  <si>
    <t>Světlo F2 př.</t>
  </si>
  <si>
    <t>-428213244</t>
  </si>
  <si>
    <t>Světlo F2 př..1</t>
  </si>
  <si>
    <t>-342798504</t>
  </si>
  <si>
    <t>Světlo F2 př..2</t>
  </si>
  <si>
    <t>-980598045</t>
  </si>
  <si>
    <t>Světlo G1</t>
  </si>
  <si>
    <t>x Vestavný LED Panel M600, 4100lm, EVG,, 35W, microprisma</t>
  </si>
  <si>
    <t>1823361367</t>
  </si>
  <si>
    <t>Světlo N1</t>
  </si>
  <si>
    <t>x Přisazený ANNTIPANIC R LED 6W 450lm*,, 3H AT NM o140 IP20 WH</t>
  </si>
  <si>
    <t>101233810</t>
  </si>
  <si>
    <t>Světlo N2</t>
  </si>
  <si>
    <t>x Přisazený ANNTIPANIC R LED 6W 400lm*,, 3H AT NM o140 IP65 WH</t>
  </si>
  <si>
    <t>1380446244</t>
  </si>
  <si>
    <t>Světlo N3</t>
  </si>
  <si>
    <t>x Venkovní nástěnné nouzové LED svítidlo,, 388lm*, 4.5W, 1h, NM, AT, IP65</t>
  </si>
  <si>
    <t>-1995249013</t>
  </si>
  <si>
    <t>Světlo N4</t>
  </si>
  <si>
    <t>x Vestavný ANNTIPANIC R LED 6W 450lm*,, 3H AT NM o140 IP20 WH</t>
  </si>
  <si>
    <t>575388826</t>
  </si>
  <si>
    <t>Světlo NP1</t>
  </si>
  <si>
    <t>x Nástěnný/přisazený nouzový LED, piktogram, 1W, 3H, AT, M, IP20 WH</t>
  </si>
  <si>
    <t>1239966982</t>
  </si>
  <si>
    <t>Světlo NP2</t>
  </si>
  <si>
    <t>x Nástěnný nouzový LED piktogram, 1W, 3H,, AT, M, IP65 WH</t>
  </si>
  <si>
    <t>875274674</t>
  </si>
  <si>
    <t>Světlo NP3</t>
  </si>
  <si>
    <t>x Závěsný nouzový LED piktogram, 1W, 3H,, AT, M, IP65 WH</t>
  </si>
  <si>
    <t>1814544966</t>
  </si>
  <si>
    <t>Světllo V1</t>
  </si>
  <si>
    <t>x Vevnkovní LED svítidlo s PIR senzorem,, 720lm, 830, 9W, IP44, 3000K, antracit</t>
  </si>
  <si>
    <t>578688427</t>
  </si>
  <si>
    <t>Vlastní.10</t>
  </si>
  <si>
    <t>Poplatek za likvidaci, malá svítidla</t>
  </si>
  <si>
    <t>1277943868</t>
  </si>
  <si>
    <t>Vlastní.11</t>
  </si>
  <si>
    <t>Poplatek za likvidaci, velká svítidla</t>
  </si>
  <si>
    <t>463532984</t>
  </si>
  <si>
    <t>Vlastní.12</t>
  </si>
  <si>
    <t>Sada pro ucycení svítidel a svěšení, 1 metr, dodávka a montáž</t>
  </si>
  <si>
    <t>332155298</t>
  </si>
  <si>
    <t>Vlastní.13</t>
  </si>
  <si>
    <t>Montáž světel</t>
  </si>
  <si>
    <t>336438135</t>
  </si>
  <si>
    <t>210800105RT1</t>
  </si>
  <si>
    <t>Kabel CYKY 750 V 3x1,5 mm2 uložený pod omítkou, včetně dodávky kabelu</t>
  </si>
  <si>
    <t>1155489413</t>
  </si>
  <si>
    <t>210800106RT1</t>
  </si>
  <si>
    <t>Kabel CYKY 750 V 3x2,5 mm2 uložený pod omítkou, včetně dodávky kabelu</t>
  </si>
  <si>
    <t>430825465</t>
  </si>
  <si>
    <t>210800115RT1</t>
  </si>
  <si>
    <t>Kabel CYKY 750 V 5x1,5 mm2 uložený pod omítkou, včetně dodávky kabelu</t>
  </si>
  <si>
    <t>-1849904214</t>
  </si>
  <si>
    <t>210800116RT1</t>
  </si>
  <si>
    <t>Kabel CYKY 750 V 5x2,5 mm2 uložený pod omítkou, včetně dodávky kabelu</t>
  </si>
  <si>
    <t>402347537</t>
  </si>
  <si>
    <t>210800117RT1</t>
  </si>
  <si>
    <t>Kabel CYKY 750 V 5x4 mm2 uložený pod omítkou, včetně dodávky kabelu</t>
  </si>
  <si>
    <t>1727774383</t>
  </si>
  <si>
    <t>210800118RT1</t>
  </si>
  <si>
    <t>Kabel CYKY 750 V 5 žil uložený pod omítkou, včetně dodávky kabelu 5x6 mm2</t>
  </si>
  <si>
    <t>-737884755</t>
  </si>
  <si>
    <t>210800118RT3</t>
  </si>
  <si>
    <t>Kabel CYKY 750 V 5 žil uložený pod omítkou, včetně dodávky kabelu 5x16 mm2</t>
  </si>
  <si>
    <t>-1426454804</t>
  </si>
  <si>
    <t>472131231</t>
  </si>
  <si>
    <t>650125521RT2</t>
  </si>
  <si>
    <t>Uložení kabelu Cu 3 x 70+50 mm2 do trubky , včetně dodávky kabelu 1-CYKY 3 x 70 + 50 mm2</t>
  </si>
  <si>
    <t>-174059805</t>
  </si>
  <si>
    <t>210800378RT2</t>
  </si>
  <si>
    <t>Kabel PRAFlaDur 3 x 1,5 mm2 pevně uložený, včetně dodávky kabelu PRAFlaDur P60-R</t>
  </si>
  <si>
    <t>-9177383</t>
  </si>
  <si>
    <t>210800646RT1</t>
  </si>
  <si>
    <t>Vodič H07V-K (CYA) 6 mm2 uložený pevně, včetně dodávky vodiče CYA 6</t>
  </si>
  <si>
    <t>535839250</t>
  </si>
  <si>
    <t>210800648RT1</t>
  </si>
  <si>
    <t>Vodič H07V-K (CYA) 16 mm2 uložený pevně, včetně dodávky vodiče CYA 16</t>
  </si>
  <si>
    <t>-1951312777</t>
  </si>
  <si>
    <t>210010004RU2</t>
  </si>
  <si>
    <t>Trubka ohebná pod omítku, vnější průměr 32 mm, včetně dodávky Monoflex 1432</t>
  </si>
  <si>
    <t>254267418</t>
  </si>
  <si>
    <t>222260546R00</t>
  </si>
  <si>
    <t>Trubka KOPOFLEX 63 pod omítku</t>
  </si>
  <si>
    <t>386154917</t>
  </si>
  <si>
    <t>210010311RT3</t>
  </si>
  <si>
    <t>Krabice univerzální KU, bez zapojení, kruhová, včetně dodávky KU 68-1901 bez víčka</t>
  </si>
  <si>
    <t>-2139887493</t>
  </si>
  <si>
    <t>210010312RT1</t>
  </si>
  <si>
    <t>Krabice odbočná KO 97, bez zapojení, kruhová, včetně dodávky KO 97/5 s víčkem</t>
  </si>
  <si>
    <t>-2113908568</t>
  </si>
  <si>
    <t>210111011RT6</t>
  </si>
  <si>
    <t>Zásuvka domovní zapuštěná - provedení 2P+PE, včetně dodávky zásuvky a rámečku</t>
  </si>
  <si>
    <t>1518496541</t>
  </si>
  <si>
    <t>210010457R00</t>
  </si>
  <si>
    <t>Krabice uzavřená plast 8118, se zapojením</t>
  </si>
  <si>
    <t>-2041491917</t>
  </si>
  <si>
    <t>210111014RT2</t>
  </si>
  <si>
    <t>Zásuvka domovní zapuštěná - provedení 2x (2P+PE), včetně dodávky zásuvky 5512C-2349</t>
  </si>
  <si>
    <t>-27470683</t>
  </si>
  <si>
    <t>210010091RT3</t>
  </si>
  <si>
    <t>Lišta hranatá bezhalogenová do šířky 40 mm, včetně dodávky lišty LHD 20 x 20 HF</t>
  </si>
  <si>
    <t>-842097698</t>
  </si>
  <si>
    <t>210110041RT6</t>
  </si>
  <si>
    <t>Spínač zapuštěný jednopólový, řazení 1, vč. dodávky strojku, rámečku a krytu</t>
  </si>
  <si>
    <t>-667503094</t>
  </si>
  <si>
    <t>Vlastní.14</t>
  </si>
  <si>
    <t>Příslušenství k lištám, šroubky, kosmetika, dodávka amontáž</t>
  </si>
  <si>
    <t>1583772937</t>
  </si>
  <si>
    <t>210110045RT6</t>
  </si>
  <si>
    <t>Spínač zapuštěný střídavý, řazení 6, vč. dodávky strojku, rámečku a krytu</t>
  </si>
  <si>
    <t>-1083481886</t>
  </si>
  <si>
    <t>210110046RT6</t>
  </si>
  <si>
    <t>Spínač zapuštěný křížový, řazení 7, vč. dodávky strojku, rámečku a krytu</t>
  </si>
  <si>
    <t>321750848</t>
  </si>
  <si>
    <t>210110043RT7</t>
  </si>
  <si>
    <t>Spínač zapuštěný seriový, řazení 5, vč. dodávky strojku, rámečku  a krytu</t>
  </si>
  <si>
    <t>-2058156092</t>
  </si>
  <si>
    <t>Spínač zapuštěný seriový, řazení 5, vč. dodávky strojku, rámečku a krytu</t>
  </si>
  <si>
    <t>210110054RT6</t>
  </si>
  <si>
    <t>Spínač zapuštěný střídavý dvojitý,  řazení 1/0+1/0, vč. dodávky strojku, rámečku a krytu</t>
  </si>
  <si>
    <t>2029781613</t>
  </si>
  <si>
    <t>Spínač zapuštěný střídavý dvojitý, řazení 1/0+1/0, vč. dodávky strojku, rámečku a krytu</t>
  </si>
  <si>
    <t>650071631R00</t>
  </si>
  <si>
    <t>Montáž relé časového - multifunkční, vč dodávky</t>
  </si>
  <si>
    <t>-1047645163</t>
  </si>
  <si>
    <t>34531510R</t>
  </si>
  <si>
    <t>Čidlo pohybu  PROFI krytí IP44 stropní , vč.montáže</t>
  </si>
  <si>
    <t>-1518287698</t>
  </si>
  <si>
    <t>Čidlo pohybu PROFI krytí IP44 stropní , vč.montáže</t>
  </si>
  <si>
    <t>Vlastní.15</t>
  </si>
  <si>
    <t>Tlačítko TOTAL STOP na povrch včetně montáže</t>
  </si>
  <si>
    <t>-656946553</t>
  </si>
  <si>
    <t>210220301RT1</t>
  </si>
  <si>
    <t>Svorka hromosvodová do 2 šroubů /SS, SZ, SO/, včetně dodávky svorky SO</t>
  </si>
  <si>
    <t>-1265229724</t>
  </si>
  <si>
    <t>210220301RT2</t>
  </si>
  <si>
    <t>Svorka hromosvodová do 2 šroubů /SS, SZ, SO/, včetně dodávky svorky SS</t>
  </si>
  <si>
    <t>1828505846</t>
  </si>
  <si>
    <t>210220301RT3</t>
  </si>
  <si>
    <t>Svorka hromosvodová do 2 šroubů /SS, SZ, SO/, včetně dodávky svorky SZ</t>
  </si>
  <si>
    <t>499842046</t>
  </si>
  <si>
    <t>210220302RT1</t>
  </si>
  <si>
    <t>Svorka hromosvodová nad 2 šrouby /ST, SJ, SR, atd/, včetně dodávky svorky SR 2b Fe pro pásek 30x4 mm</t>
  </si>
  <si>
    <t>2141624953</t>
  </si>
  <si>
    <t>210220302RT5</t>
  </si>
  <si>
    <t>Svorka hromosvodová nad 2 šrouby /ST, SJ, SR, atd/, včetně dodávky svorky SJ 1 k jímací tyči</t>
  </si>
  <si>
    <t>-1815428904</t>
  </si>
  <si>
    <t>210220302RT6</t>
  </si>
  <si>
    <t>Svorka hromosvodová nad 2 šrouby /ST, SJ, SR, atd/, včetně dodávky svorky SP kovových částí d 3-12 mm</t>
  </si>
  <si>
    <t>235708840</t>
  </si>
  <si>
    <t>210220302RT3</t>
  </si>
  <si>
    <t>Svorka hromosvodová nad 2 šrouby /ST, SJ, SR, atd/, včetně dodávky svorky SK pro vodič d 6-10 mm</t>
  </si>
  <si>
    <t>713823250</t>
  </si>
  <si>
    <t>210220101RU2</t>
  </si>
  <si>
    <t>Vodiče svodové FeZn D do 10,Al 10,Cu 8 +podpěry, včetně dodávky drátu AlMgSi T/4 8 mm</t>
  </si>
  <si>
    <t>1679349089</t>
  </si>
  <si>
    <t>210220101RU2.1</t>
  </si>
  <si>
    <t>Vodiče střecha FeZn D do 10,Al 10,Cu 8 +podpěry, včetně dodávky drátu AlMgSi T/4 8 mm</t>
  </si>
  <si>
    <t>-820476096</t>
  </si>
  <si>
    <t>210220431R00</t>
  </si>
  <si>
    <t>Tvarování montážního dílu jímače, ochr.trubky,úhel</t>
  </si>
  <si>
    <t>42091657</t>
  </si>
  <si>
    <t>210220211RT1</t>
  </si>
  <si>
    <t>Tyč jímací s upev. na plochou střechu do 2 m,, včetně dodávky jímací tyče 1,5m + podstavce</t>
  </si>
  <si>
    <t>-547261850</t>
  </si>
  <si>
    <t>210220401RT1</t>
  </si>
  <si>
    <t>Označení svodu štítky, smaltované, umělá hmota, včetně dodávky štítku</t>
  </si>
  <si>
    <t>974714580</t>
  </si>
  <si>
    <t>210220372RT1</t>
  </si>
  <si>
    <t>Úhelník ochranný nebo trubka s držáky do zdiva, včetně ochran.úhelníku + 2 držáky do zdi</t>
  </si>
  <si>
    <t>1798367099</t>
  </si>
  <si>
    <t>210220321RT1</t>
  </si>
  <si>
    <t>Svorka na potrubí Bernard, včetně Cu pásku, včetně dodávky svorky + Cu pásku</t>
  </si>
  <si>
    <t>1040175703</t>
  </si>
  <si>
    <t>210220101RT3</t>
  </si>
  <si>
    <t>Vodiče svodové FeZn D do 10,Al 10,Cu 8 , včetně dodávky drátu FeZn 10</t>
  </si>
  <si>
    <t>1907859970</t>
  </si>
  <si>
    <t>210220021RT1</t>
  </si>
  <si>
    <t>Vedení uzemňovací v zemi FeZn do 120 mm2 vč.svorek, včetně pásku FeZn 30 x 4 mm</t>
  </si>
  <si>
    <t>-811474628</t>
  </si>
  <si>
    <t>210220010R00</t>
  </si>
  <si>
    <t>Nátěr zemnicího pásku do 120 mm2</t>
  </si>
  <si>
    <t>1330968693</t>
  </si>
  <si>
    <t>Vlastní.16</t>
  </si>
  <si>
    <t>Drobný instalační matriál</t>
  </si>
  <si>
    <t>Soubor</t>
  </si>
  <si>
    <t>-1652258613</t>
  </si>
  <si>
    <t>747</t>
  </si>
  <si>
    <t>Elektromontáže - rozvaděč</t>
  </si>
  <si>
    <t>ADA510D</t>
  </si>
  <si>
    <t>Proud.chr. s nadpr.ochr. char. B; 2 pól; 10 kA; 0,03 A; In=10 A, A</t>
  </si>
  <si>
    <t>Kus</t>
  </si>
  <si>
    <t>129547820</t>
  </si>
  <si>
    <t>ADA516D</t>
  </si>
  <si>
    <t>Proud.chr. s nadpr.ochr. char. B; 2 pól; 10 kA; 0,03 A; In=16 A, A</t>
  </si>
  <si>
    <t>-1298316408</t>
  </si>
  <si>
    <t>CDA440D</t>
  </si>
  <si>
    <t>Proudový chránič 4 pól. 40 / 0,03 A, A</t>
  </si>
  <si>
    <t>-1180206800</t>
  </si>
  <si>
    <t>CDA463D</t>
  </si>
  <si>
    <t>Proudový chránič 4 pól. 63 / 0,03 A, A</t>
  </si>
  <si>
    <t>156625898</t>
  </si>
  <si>
    <t>ESC080</t>
  </si>
  <si>
    <t>Pomocný kontakt pro stykače relé 1S+1R</t>
  </si>
  <si>
    <t>2074138248</t>
  </si>
  <si>
    <t>FW536FT</t>
  </si>
  <si>
    <t>Rozvaděč zapuštěný FW, IP30, tř. ochr.I, 180 mod., 920x766x110</t>
  </si>
  <si>
    <t>781788659</t>
  </si>
  <si>
    <t>MZN121</t>
  </si>
  <si>
    <t>Sada 3 ks přepážek pro jistič</t>
  </si>
  <si>
    <t>Sada</t>
  </si>
  <si>
    <t>1354634083</t>
  </si>
  <si>
    <t>NBN106</t>
  </si>
  <si>
    <t>Jistič 1 pól. 6A, char.B, 10 kA</t>
  </si>
  <si>
    <t>-714330019</t>
  </si>
  <si>
    <t>NBN110</t>
  </si>
  <si>
    <t>Jistič 1 pól. 10A, char.B, 10 kA</t>
  </si>
  <si>
    <t>739136998</t>
  </si>
  <si>
    <t>NBN116</t>
  </si>
  <si>
    <t>Jistič 1 pól. 16A, char.B, 10 kA</t>
  </si>
  <si>
    <t>1772493342</t>
  </si>
  <si>
    <t>NBN310</t>
  </si>
  <si>
    <t>Jistič 3 pól. 10A, char.B, 10 kA</t>
  </si>
  <si>
    <t>-1524033928</t>
  </si>
  <si>
    <t>NBN316</t>
  </si>
  <si>
    <t>Jistič 3 pól. 16A, char.B, 10 kA</t>
  </si>
  <si>
    <t>-1469386576</t>
  </si>
  <si>
    <t>NBN320T</t>
  </si>
  <si>
    <t>Jistič 3 pól. 20A, char.B, 10 kA</t>
  </si>
  <si>
    <t>-1568296571</t>
  </si>
  <si>
    <t>NBN325</t>
  </si>
  <si>
    <t>Jistič 3 pól. 25A, char.B, 10 kA</t>
  </si>
  <si>
    <t>784868845</t>
  </si>
  <si>
    <t>NBN340</t>
  </si>
  <si>
    <t>Jistič 3 pól. 40A, char.B, 10 kA</t>
  </si>
  <si>
    <t>-1556367877</t>
  </si>
  <si>
    <t>NBN363</t>
  </si>
  <si>
    <t>Jistič 3 pól. 63A, char.B, 10 kA</t>
  </si>
  <si>
    <t>1431327082</t>
  </si>
  <si>
    <t>Pol1</t>
  </si>
  <si>
    <t>Propojovací materiál, dutinky, lišty apod</t>
  </si>
  <si>
    <t>-1617292194</t>
  </si>
  <si>
    <t>Pol2</t>
  </si>
  <si>
    <t>sestavení rozvaděče</t>
  </si>
  <si>
    <t>-696935434</t>
  </si>
  <si>
    <t>Pol3</t>
  </si>
  <si>
    <t>Montáž a zapojení rozvaděče</t>
  </si>
  <si>
    <t>-1532475694</t>
  </si>
  <si>
    <t>SBN399</t>
  </si>
  <si>
    <t>Vypínač 3 pól. 125A</t>
  </si>
  <si>
    <t>811112170</t>
  </si>
  <si>
    <t>SPN080N</t>
  </si>
  <si>
    <t>Výměnný modul svodiče T1+T2 pro N-PE, Iimp 100 kA (10/350) pro SPN802x</t>
  </si>
  <si>
    <t>12690271</t>
  </si>
  <si>
    <t>SPN801</t>
  </si>
  <si>
    <t>Kombinovaný svodič přepětí T1+T2, Iimp 25 kA (10/350), 4-pól pro síť TN-C</t>
  </si>
  <si>
    <t>29349284</t>
  </si>
  <si>
    <t>Práce a dodávky M</t>
  </si>
  <si>
    <t>46-M</t>
  </si>
  <si>
    <t>Zemní práce při extr.mont.pracích</t>
  </si>
  <si>
    <t>460680021RT1</t>
  </si>
  <si>
    <t>Průraz zdivem v cihlové zdi tloušťky 15 cm, do průměru 6 cm</t>
  </si>
  <si>
    <t>2095224105</t>
  </si>
  <si>
    <t>460680046R00</t>
  </si>
  <si>
    <t>Vysekání drážky ve zdi cihelné 15 x 15 cm,  (obsažen i rozvaděč RK)</t>
  </si>
  <si>
    <t>-1640787652</t>
  </si>
  <si>
    <t>Vysekání drážky ve zdi cihelné 15 x 15 cm, (obsažen i rozvaděč RK)</t>
  </si>
  <si>
    <t>460680046R00.1</t>
  </si>
  <si>
    <t>Vysekání drážky ve zdi cihelné 3 x 3 cm</t>
  </si>
  <si>
    <t>1440355964</t>
  </si>
  <si>
    <t>126</t>
  </si>
  <si>
    <t>460200163RT2</t>
  </si>
  <si>
    <t>Výkop kabelové rýhy 35/80 cm  hor.3, ruční výkop rýhy</t>
  </si>
  <si>
    <t>732125536</t>
  </si>
  <si>
    <t>Výkop kabelové rýhy 35/80 cm hor.3, ruční výkop rýhy</t>
  </si>
  <si>
    <t>127</t>
  </si>
  <si>
    <t>Vlastní.17</t>
  </si>
  <si>
    <t>Vyhledání, úprava a napojení přípojných bodů NN</t>
  </si>
  <si>
    <t>hod</t>
  </si>
  <si>
    <t>-1912110818</t>
  </si>
  <si>
    <t>128</t>
  </si>
  <si>
    <t>Vlastní.18</t>
  </si>
  <si>
    <t>Demontáže</t>
  </si>
  <si>
    <t>1584712487</t>
  </si>
  <si>
    <t>129</t>
  </si>
  <si>
    <t>Vlastní.19</t>
  </si>
  <si>
    <t>Odvoz světel, demontovaného materiálu, ekologická likvidace</t>
  </si>
  <si>
    <t>1840716894</t>
  </si>
  <si>
    <t>130</t>
  </si>
  <si>
    <t>460570163R00</t>
  </si>
  <si>
    <t>Zához rýhy 35/80 cm, hornina třídy 3, se zhutněním</t>
  </si>
  <si>
    <t>-1451625259</t>
  </si>
  <si>
    <t>131</t>
  </si>
  <si>
    <t>460620013RT1</t>
  </si>
  <si>
    <t>Provizorní úprava terénu v přírodní hornině 3, ruční vyrovnání a zhutnění</t>
  </si>
  <si>
    <t>-245420165</t>
  </si>
  <si>
    <t>132</t>
  </si>
  <si>
    <t>460030081RT3</t>
  </si>
  <si>
    <t>Řezání spáry v asfaltu nebo betonu, v tloušťce vrstvy do 8-10 cm</t>
  </si>
  <si>
    <t>701026821</t>
  </si>
  <si>
    <t>VRN</t>
  </si>
  <si>
    <t>Vedlejší rozpočtové náklady</t>
  </si>
  <si>
    <t>133</t>
  </si>
  <si>
    <t>005231010R</t>
  </si>
  <si>
    <t>Revize elektroinstalace</t>
  </si>
  <si>
    <t>-512601679</t>
  </si>
  <si>
    <t>134</t>
  </si>
  <si>
    <t>005231010R.1</t>
  </si>
  <si>
    <t>Revize hromosvod</t>
  </si>
  <si>
    <t>773454906</t>
  </si>
  <si>
    <t>135</t>
  </si>
  <si>
    <t>005241010R</t>
  </si>
  <si>
    <t>Dokumentace skutečného provedení</t>
  </si>
  <si>
    <t>1975378764</t>
  </si>
  <si>
    <t>136</t>
  </si>
  <si>
    <t>1201</t>
  </si>
  <si>
    <t>Doprava osob a materiálu, použití montážních ,  mechanismů apod.</t>
  </si>
  <si>
    <t>168233136</t>
  </si>
  <si>
    <t>Doprava osob a materiálu, použití montážních , mechanismů apod.</t>
  </si>
  <si>
    <t>137</t>
  </si>
  <si>
    <t>1202</t>
  </si>
  <si>
    <t>Účast zhotovitele na, kontrolních dnech stavby</t>
  </si>
  <si>
    <t>1290763391</t>
  </si>
  <si>
    <t>138</t>
  </si>
  <si>
    <t>1203</t>
  </si>
  <si>
    <t>Kompletační a koordinační činnost, kontrolních dnech stavby</t>
  </si>
  <si>
    <t>571760912</t>
  </si>
  <si>
    <t>139</t>
  </si>
  <si>
    <t>1204</t>
  </si>
  <si>
    <t>Zajištění dokladů, nutných pro uvedení stavby do , užívání</t>
  </si>
  <si>
    <t>562531328</t>
  </si>
  <si>
    <t>140</t>
  </si>
  <si>
    <t>1205</t>
  </si>
  <si>
    <t>Zaškolení obsluhy</t>
  </si>
  <si>
    <t>472170281</t>
  </si>
  <si>
    <t>141</t>
  </si>
  <si>
    <t>1206</t>
  </si>
  <si>
    <t>Přípravné a pomocné práce mimo , specifikaci</t>
  </si>
  <si>
    <t>1122517603</t>
  </si>
  <si>
    <t>7 - Zavedení energetického managementu</t>
  </si>
  <si>
    <t>OST - Ostatní</t>
  </si>
  <si>
    <t>OST</t>
  </si>
  <si>
    <t>Ostatní</t>
  </si>
  <si>
    <t>Pasportizace současných měřících zařízení</t>
  </si>
  <si>
    <t>1456513034</t>
  </si>
  <si>
    <t>1639157195</t>
  </si>
  <si>
    <t>Implementace a zavedení online energetického managementu</t>
  </si>
  <si>
    <t>-1180807659</t>
  </si>
  <si>
    <t>SEZNAM FIGUR</t>
  </si>
  <si>
    <t>Výměra</t>
  </si>
  <si>
    <t>1/ 3</t>
  </si>
  <si>
    <t>lešení nad rovinou okapu</t>
  </si>
  <si>
    <t>54,37*2*2</t>
  </si>
  <si>
    <t>Použití figury:</t>
  </si>
  <si>
    <t>54,01*2</t>
  </si>
  <si>
    <t>18,605*2</t>
  </si>
  <si>
    <t>Fas_obvod*0,3</t>
  </si>
  <si>
    <t>Fas_zadveri*0,3</t>
  </si>
  <si>
    <t>ostění sokl</t>
  </si>
  <si>
    <t>10*0,18</t>
  </si>
  <si>
    <t>4*0,35</t>
  </si>
  <si>
    <t>odpočet otvorů</t>
  </si>
  <si>
    <t>-(0,9+2,7+1,85+2,5+1,55)*0,3</t>
  </si>
  <si>
    <t>okna</t>
  </si>
  <si>
    <t>1,5*2*18+1,5*2*3+1,5*2+2,1*2*3+0,9*2*7</t>
  </si>
  <si>
    <t>dveře</t>
  </si>
  <si>
    <t>2,1*2+2,21*2+2,1*2+2,7*2</t>
  </si>
  <si>
    <t>1,1*2*11+1,2*2*11+0,9*2*4</t>
  </si>
  <si>
    <t>2,1*2+2,1*2</t>
  </si>
  <si>
    <t>2,4*18+1,2*3+2+2,5*3+2,1*3+0,6*7</t>
  </si>
  <si>
    <t>1,75+2,4+1,45+2,7</t>
  </si>
  <si>
    <t>2,4*11+1,2*11+0,9*4</t>
  </si>
  <si>
    <t>2,7+1,2</t>
  </si>
  <si>
    <t>1NP</t>
  </si>
  <si>
    <t>1,6*2</t>
  </si>
  <si>
    <t>1np</t>
  </si>
  <si>
    <t>boky</t>
  </si>
  <si>
    <t>2.np</t>
  </si>
  <si>
    <t>2,4*1,5*18</t>
  </si>
  <si>
    <t>1,2*1,5*3</t>
  </si>
  <si>
    <t>2*1,5+2,5*2,1*3+7*0,6*0,9</t>
  </si>
  <si>
    <t>1,75*2,1</t>
  </si>
  <si>
    <t>2,4*2,21</t>
  </si>
  <si>
    <t>1,45*2,1</t>
  </si>
  <si>
    <t>2,7*2,7</t>
  </si>
  <si>
    <t>2,4*1,1*11</t>
  </si>
  <si>
    <t>1,2*1,2*11</t>
  </si>
  <si>
    <t>0,9*0,9*4</t>
  </si>
  <si>
    <t>2,7*2,1</t>
  </si>
  <si>
    <t>1,2*2,1</t>
  </si>
  <si>
    <t>1/ 4</t>
  </si>
  <si>
    <t>1/ 5</t>
  </si>
  <si>
    <t>zateplení boků a čel atik</t>
  </si>
  <si>
    <t>(((9,135-8,785)+(7,24-6,755))/2+0,12)*9,665*2*2</t>
  </si>
  <si>
    <t>(((9,135-8,53)+(7,24-5,795)/2+0,12))*9,665*2*2</t>
  </si>
  <si>
    <t>((7,24-5,795)+0,12)*0,4*2</t>
  </si>
  <si>
    <t>((7,24-6,755)+0,12)*0,4*2</t>
  </si>
  <si>
    <t>((6,245-5,795)+0,12)*0,4*2</t>
  </si>
  <si>
    <t>čela</t>
  </si>
  <si>
    <t>0,42*0,34*4*2</t>
  </si>
  <si>
    <t>386,2*1,15</t>
  </si>
  <si>
    <t>zadáno PD</t>
  </si>
  <si>
    <t>651,76*1,15</t>
  </si>
  <si>
    <t>10*1,15</t>
  </si>
  <si>
    <t>průčelí přední, zadní</t>
  </si>
  <si>
    <t>(17,85*2)*(7,03-0,25)</t>
  </si>
  <si>
    <t>štít sklad</t>
  </si>
  <si>
    <t>11,15*(10,937-7,03)/2</t>
  </si>
  <si>
    <t>11,15*(7,03-3,2)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</si>
  <si>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</si>
  <si>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</si>
  <si>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</si>
  <si>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</si>
  <si>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</si>
  <si>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</si>
  <si>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</si>
  <si>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</si>
  <si>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</si>
  <si>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</si>
  <si>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</si>
  <si>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</si>
  <si>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</si>
  <si>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</si>
  <si>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</si>
  <si>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</si>
  <si>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</si>
  <si>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</si>
  <si>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</si>
  <si>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</si>
  <si>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</si>
  <si>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</si>
  <si>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</si>
  <si>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</si>
  <si>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</si>
  <si>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</si>
  <si>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</si>
  <si>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</si>
  <si>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</si>
  <si>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</si>
  <si>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</si>
  <si>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</si>
  <si>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</si>
  <si>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</si>
  <si>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</si>
  <si>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</si>
  <si>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</si>
  <si>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</si>
  <si>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</si>
  <si>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</si>
  <si>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</si>
  <si>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</si>
  <si>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</si>
  <si>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</si>
  <si>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</si>
  <si>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</si>
  <si>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</si>
  <si>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</si>
  <si>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</si>
  <si>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</si>
  <si>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</si>
  <si>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</si>
  <si>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</si>
  <si>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</si>
  <si>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</si>
  <si>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</si>
  <si>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</si>
  <si>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</si>
  <si>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</si>
  <si>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</si>
  <si>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</si>
  <si>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</si>
  <si>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</si>
  <si>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</si>
  <si>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</si>
  <si>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</si>
  <si>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</si>
  <si>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</si>
  <si>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</si>
  <si>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</si>
  <si>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</si>
  <si>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</si>
  <si>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</si>
  <si>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</si>
  <si>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</si>
  <si>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</si>
  <si>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</si>
  <si>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</si>
  <si>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</si>
  <si>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</si>
  <si>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</si>
  <si>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</si>
  <si>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</si>
  <si>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</si>
  <si>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</si>
  <si>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</si>
  <si>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</si>
  <si>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</si>
  <si>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</si>
  <si>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</si>
  <si>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</si>
  <si>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</si>
  <si>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</si>
  <si>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</si>
  <si>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</si>
  <si>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</si>
  <si>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</si>
  <si>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</si>
  <si>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</si>
  <si>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</si>
  <si>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</si>
  <si>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</si>
  <si>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</si>
  <si>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</si>
  <si>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</si>
  <si>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</si>
  <si>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</si>
  <si>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</si>
  <si>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</si>
  <si>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</si>
  <si>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</si>
  <si>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</si>
  <si>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</si>
  <si>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</si>
  <si>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</si>
  <si>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</si>
  <si>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</si>
  <si>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</si>
  <si>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</si>
  <si>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</si>
  <si>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</si>
  <si>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</si>
  <si>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</si>
  <si>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</si>
  <si>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</si>
  <si>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</si>
  <si>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</si>
  <si>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</si>
  <si>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</si>
  <si>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</si>
  <si>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</si>
  <si>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</si>
  <si>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</si>
  <si>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</si>
  <si>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</si>
  <si>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</si>
  <si>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</si>
  <si>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</si>
  <si>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</si>
  <si>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</si>
  <si>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</si>
  <si>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</si>
  <si>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</si>
  <si>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</si>
  <si>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</si>
  <si>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</si>
  <si>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</si>
  <si>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</si>
  <si>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</si>
  <si>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</si>
  <si>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</si>
  <si>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</si>
  <si>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</si>
  <si>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</si>
  <si>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</si>
  <si>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</si>
  <si>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</si>
  <si>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</si>
  <si>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</si>
  <si>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</si>
  <si>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</si>
  <si>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</si>
  <si>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</si>
  <si>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</si>
  <si>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</si>
  <si>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</si>
  <si>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</si>
  <si>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</si>
  <si>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</si>
  <si>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</si>
  <si>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</si>
  <si>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</si>
  <si>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</si>
  <si>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</si>
  <si>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</si>
  <si>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</si>
  <si>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</si>
  <si>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</si>
  <si>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</si>
  <si>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</si>
  <si>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</si>
  <si>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</si>
  <si>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</si>
  <si>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</si>
  <si>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</si>
  <si>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Zavedení energetického managementu - viz příloha č. 10 ZD</t>
  </si>
  <si>
    <t>1. Etapa - viz příloha č. 10 ZD</t>
  </si>
  <si>
    <t>2. Etapa - viz příloha č. 10 ZD</t>
  </si>
  <si>
    <t>3. Etapa - viz příloha č. 10 ZD</t>
  </si>
  <si>
    <t>1 - 1. Etapa - viz příloha č. 10 ZD</t>
  </si>
  <si>
    <t>Pasportizace současných měřících zařízení - viz příloha č. 10 ZD</t>
  </si>
  <si>
    <t>2 - 2. Etapa - viz příloha č. 10 ZD</t>
  </si>
  <si>
    <t>Dodávka a montáž senzorů pro dálkový odečet - viz příloha č. 10 ZD</t>
  </si>
  <si>
    <t>Dodávka a montáž podružného měření s výstupem M-BUS na patě objektu dílen a dodávka a montáž senzorů pro dálkový odečet</t>
  </si>
  <si>
    <t>3 - 3. Etapa - viz příloha č. 10 ZD</t>
  </si>
  <si>
    <t>Implementace a zavedení online energetického managementu - viz příloha č. 10 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</si>
</sst>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4" fillId="0" borderId="13" xfId="0" applyNumberFormat="1" applyFont="1" applyBorder="1"/>
    <xf numFmtId="166" fontId="34" fillId="0" borderId="14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40" fillId="0" borderId="23" xfId="0" applyFont="1" applyBorder="1" applyAlignment="1" applyProtection="1">
      <alignment horizontal="center" vertical="center"/>
      <protection locked="0"/>
    </xf>
    <xf numFmtId="49" fontId="40" fillId="0" borderId="23" xfId="0" applyNumberFormat="1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left" vertical="center" wrapText="1"/>
      <protection locked="0"/>
    </xf>
    <xf numFmtId="0" fontId="40" fillId="0" borderId="23" xfId="0" applyFont="1" applyBorder="1" applyAlignment="1" applyProtection="1">
      <alignment horizontal="center" vertical="center" wrapText="1"/>
      <protection locked="0"/>
    </xf>
    <xf numFmtId="167" fontId="40" fillId="0" borderId="23" xfId="0" applyNumberFormat="1" applyFont="1" applyBorder="1" applyAlignment="1" applyProtection="1">
      <alignment vertical="center"/>
      <protection locked="0"/>
    </xf>
    <xf numFmtId="4" fontId="40" fillId="3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  <protection locked="0"/>
    </xf>
    <xf numFmtId="0" fontId="41" fillId="0" borderId="4" xfId="0" applyFont="1" applyBorder="1" applyAlignment="1">
      <alignment vertical="center"/>
    </xf>
    <xf numFmtId="0" fontId="40" fillId="3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2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>
      <alignment horizontal="left" vertical="center"/>
    </xf>
    <xf numFmtId="0" fontId="54" fillId="0" borderId="1" xfId="0" applyFont="1" applyBorder="1" applyAlignment="1">
      <alignment vertical="top"/>
    </xf>
    <xf numFmtId="0" fontId="54" fillId="0" borderId="1" xfId="0" applyFont="1" applyBorder="1" applyAlignment="1">
      <alignment horizontal="left" vertical="center"/>
    </xf>
    <xf numFmtId="0" fontId="54" fillId="0" borderId="1" xfId="0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left" vertical="center"/>
    </xf>
    <xf numFmtId="0" fontId="5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0" fontId="22" fillId="5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 wrapText="1"/>
    </xf>
    <xf numFmtId="0" fontId="46" fillId="0" borderId="29" xfId="0" applyFont="1" applyBorder="1" applyAlignment="1">
      <alignment horizontal="left"/>
    </xf>
    <xf numFmtId="0" fontId="45" fillId="0" borderId="1" xfId="0" applyFont="1" applyBorder="1" applyAlignment="1">
      <alignment horizontal="center" vertical="center"/>
    </xf>
    <xf numFmtId="49" fontId="47" fillId="0" borderId="1" xfId="0" applyNumberFormat="1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622511112" TargetMode="External"/><Relationship Id="rId18" Type="http://schemas.openxmlformats.org/officeDocument/2006/relationships/hyperlink" Target="https://podminky.urs.cz/item/CS_URS_2023_02/941211111" TargetMode="External"/><Relationship Id="rId26" Type="http://schemas.openxmlformats.org/officeDocument/2006/relationships/hyperlink" Target="https://podminky.urs.cz/item/CS_URS_2023_02/944121211" TargetMode="External"/><Relationship Id="rId39" Type="http://schemas.openxmlformats.org/officeDocument/2006/relationships/hyperlink" Target="https://podminky.urs.cz/item/CS_URS_2023_02/711161383" TargetMode="External"/><Relationship Id="rId3" Type="http://schemas.openxmlformats.org/officeDocument/2006/relationships/hyperlink" Target="https://podminky.urs.cz/item/CS_URS_2023_02/622135001" TargetMode="External"/><Relationship Id="rId21" Type="http://schemas.openxmlformats.org/officeDocument/2006/relationships/hyperlink" Target="https://podminky.urs.cz/item/CS_URS_2023_02/941211811" TargetMode="External"/><Relationship Id="rId34" Type="http://schemas.openxmlformats.org/officeDocument/2006/relationships/hyperlink" Target="https://podminky.urs.cz/item/CS_URS_2023_02/952902491" TargetMode="External"/><Relationship Id="rId42" Type="http://schemas.openxmlformats.org/officeDocument/2006/relationships/hyperlink" Target="https://podminky.urs.cz/item/CS_URS_2023_02/713131243" TargetMode="External"/><Relationship Id="rId47" Type="http://schemas.openxmlformats.org/officeDocument/2006/relationships/hyperlink" Target="https://podminky.urs.cz/item/CS_URS_2023_02/998764102" TargetMode="External"/><Relationship Id="rId7" Type="http://schemas.openxmlformats.org/officeDocument/2006/relationships/hyperlink" Target="https://podminky.urs.cz/item/CS_URS_2023_02/622211041" TargetMode="External"/><Relationship Id="rId12" Type="http://schemas.openxmlformats.org/officeDocument/2006/relationships/hyperlink" Target="https://podminky.urs.cz/item/CS_URS_2023_02/622325101" TargetMode="External"/><Relationship Id="rId17" Type="http://schemas.openxmlformats.org/officeDocument/2006/relationships/hyperlink" Target="https://podminky.urs.cz/item/CS_URS_2023_02/644941112" TargetMode="External"/><Relationship Id="rId25" Type="http://schemas.openxmlformats.org/officeDocument/2006/relationships/hyperlink" Target="https://podminky.urs.cz/item/CS_URS_2023_02/944121111" TargetMode="External"/><Relationship Id="rId33" Type="http://schemas.openxmlformats.org/officeDocument/2006/relationships/hyperlink" Target="https://podminky.urs.cz/item/CS_URS_2023_02/993121111" TargetMode="External"/><Relationship Id="rId38" Type="http://schemas.openxmlformats.org/officeDocument/2006/relationships/hyperlink" Target="https://podminky.urs.cz/item/CS_URS_2023_02/711161215" TargetMode="External"/><Relationship Id="rId46" Type="http://schemas.openxmlformats.org/officeDocument/2006/relationships/hyperlink" Target="https://podminky.urs.cz/item/CS_URS_2023_02/764246565" TargetMode="External"/><Relationship Id="rId2" Type="http://schemas.openxmlformats.org/officeDocument/2006/relationships/hyperlink" Target="https://podminky.urs.cz/item/CS_URS_2023_02/622131101" TargetMode="External"/><Relationship Id="rId16" Type="http://schemas.openxmlformats.org/officeDocument/2006/relationships/hyperlink" Target="https://podminky.urs.cz/item/CS_URS_2023_02/629995101" TargetMode="External"/><Relationship Id="rId20" Type="http://schemas.openxmlformats.org/officeDocument/2006/relationships/hyperlink" Target="https://podminky.urs.cz/item/CS_URS_2023_02/941211322" TargetMode="External"/><Relationship Id="rId29" Type="http://schemas.openxmlformats.org/officeDocument/2006/relationships/hyperlink" Target="https://podminky.urs.cz/item/CS_URS_2023_02/944511211" TargetMode="External"/><Relationship Id="rId41" Type="http://schemas.openxmlformats.org/officeDocument/2006/relationships/hyperlink" Target="https://podminky.urs.cz/item/CS_URS_2023_02/998711181" TargetMode="External"/><Relationship Id="rId1" Type="http://schemas.openxmlformats.org/officeDocument/2006/relationships/hyperlink" Target="https://podminky.urs.cz/item/CS_URS_2023_02/621211031" TargetMode="External"/><Relationship Id="rId6" Type="http://schemas.openxmlformats.org/officeDocument/2006/relationships/hyperlink" Target="https://podminky.urs.cz/item/CS_URS_2023_02/622151021" TargetMode="External"/><Relationship Id="rId11" Type="http://schemas.openxmlformats.org/officeDocument/2006/relationships/hyperlink" Target="https://podminky.urs.cz/item/CS_URS_2023_02/622321121" TargetMode="External"/><Relationship Id="rId24" Type="http://schemas.openxmlformats.org/officeDocument/2006/relationships/hyperlink" Target="https://podminky.urs.cz/item/CS_URS_2023_02/943211811" TargetMode="External"/><Relationship Id="rId32" Type="http://schemas.openxmlformats.org/officeDocument/2006/relationships/hyperlink" Target="https://podminky.urs.cz/item/CS_URS_2023_02/993111111" TargetMode="External"/><Relationship Id="rId37" Type="http://schemas.openxmlformats.org/officeDocument/2006/relationships/hyperlink" Target="https://podminky.urs.cz/item/CS_URS_2023_02/711142559" TargetMode="External"/><Relationship Id="rId40" Type="http://schemas.openxmlformats.org/officeDocument/2006/relationships/hyperlink" Target="https://podminky.urs.cz/item/CS_URS_2023_02/998711102" TargetMode="External"/><Relationship Id="rId45" Type="http://schemas.openxmlformats.org/officeDocument/2006/relationships/hyperlink" Target="https://podminky.urs.cz/item/CS_URS_2023_02/764246544" TargetMode="External"/><Relationship Id="rId5" Type="http://schemas.openxmlformats.org/officeDocument/2006/relationships/hyperlink" Target="https://podminky.urs.cz/item/CS_URS_2023_02/622151011" TargetMode="External"/><Relationship Id="rId15" Type="http://schemas.openxmlformats.org/officeDocument/2006/relationships/hyperlink" Target="https://podminky.urs.cz/item/CS_URS_2023_02/629991011" TargetMode="External"/><Relationship Id="rId23" Type="http://schemas.openxmlformats.org/officeDocument/2006/relationships/hyperlink" Target="https://podminky.urs.cz/item/CS_URS_2023_02/943211211" TargetMode="External"/><Relationship Id="rId28" Type="http://schemas.openxmlformats.org/officeDocument/2006/relationships/hyperlink" Target="https://podminky.urs.cz/item/CS_URS_2023_02/944511111" TargetMode="External"/><Relationship Id="rId36" Type="http://schemas.openxmlformats.org/officeDocument/2006/relationships/hyperlink" Target="https://podminky.urs.cz/item/CS_URS_2023_02/711112001" TargetMode="External"/><Relationship Id="rId49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2/622252002" TargetMode="External"/><Relationship Id="rId19" Type="http://schemas.openxmlformats.org/officeDocument/2006/relationships/hyperlink" Target="https://podminky.urs.cz/item/CS_URS_2023_02/941211211" TargetMode="External"/><Relationship Id="rId31" Type="http://schemas.openxmlformats.org/officeDocument/2006/relationships/hyperlink" Target="https://podminky.urs.cz/item/CS_URS_2023_02/949101112" TargetMode="External"/><Relationship Id="rId44" Type="http://schemas.openxmlformats.org/officeDocument/2006/relationships/hyperlink" Target="https://podminky.urs.cz/item/CS_URS_2023_02/998713181" TargetMode="External"/><Relationship Id="rId4" Type="http://schemas.openxmlformats.org/officeDocument/2006/relationships/hyperlink" Target="https://podminky.urs.cz/item/CS_URS_2023_02/622142001" TargetMode="External"/><Relationship Id="rId9" Type="http://schemas.openxmlformats.org/officeDocument/2006/relationships/hyperlink" Target="https://podminky.urs.cz/item/CS_URS_2023_02/622251101" TargetMode="External"/><Relationship Id="rId14" Type="http://schemas.openxmlformats.org/officeDocument/2006/relationships/hyperlink" Target="https://podminky.urs.cz/item/CS_URS_2023_02/622541012" TargetMode="External"/><Relationship Id="rId22" Type="http://schemas.openxmlformats.org/officeDocument/2006/relationships/hyperlink" Target="https://podminky.urs.cz/item/CS_URS_2023_02/943211111" TargetMode="External"/><Relationship Id="rId27" Type="http://schemas.openxmlformats.org/officeDocument/2006/relationships/hyperlink" Target="https://podminky.urs.cz/item/CS_URS_2023_02/944121811" TargetMode="External"/><Relationship Id="rId30" Type="http://schemas.openxmlformats.org/officeDocument/2006/relationships/hyperlink" Target="https://podminky.urs.cz/item/CS_URS_2023_02/944511811" TargetMode="External"/><Relationship Id="rId35" Type="http://schemas.openxmlformats.org/officeDocument/2006/relationships/hyperlink" Target="https://podminky.urs.cz/item/CS_URS_2023_02/998018002" TargetMode="External"/><Relationship Id="rId43" Type="http://schemas.openxmlformats.org/officeDocument/2006/relationships/hyperlink" Target="https://podminky.urs.cz/item/CS_URS_2023_02/998713102" TargetMode="External"/><Relationship Id="rId48" Type="http://schemas.openxmlformats.org/officeDocument/2006/relationships/hyperlink" Target="https://podminky.urs.cz/item/CS_URS_2023_02/998764181" TargetMode="External"/><Relationship Id="rId8" Type="http://schemas.openxmlformats.org/officeDocument/2006/relationships/hyperlink" Target="https://podminky.urs.cz/item/CS_URS_2023_02/62221200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3_02/786623031" TargetMode="External"/><Relationship Id="rId1" Type="http://schemas.openxmlformats.org/officeDocument/2006/relationships/hyperlink" Target="https://podminky.urs.cz/item/CS_URS_2023_02/78662300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712341715" TargetMode="External"/><Relationship Id="rId18" Type="http://schemas.openxmlformats.org/officeDocument/2006/relationships/hyperlink" Target="https://podminky.urs.cz/item/CS_URS_2023_02/712461701" TargetMode="External"/><Relationship Id="rId26" Type="http://schemas.openxmlformats.org/officeDocument/2006/relationships/hyperlink" Target="https://podminky.urs.cz/item/CS_URS_2023_02/721173736" TargetMode="External"/><Relationship Id="rId39" Type="http://schemas.openxmlformats.org/officeDocument/2006/relationships/hyperlink" Target="https://podminky.urs.cz/item/CS_URS_2023_02/764241507" TargetMode="External"/><Relationship Id="rId21" Type="http://schemas.openxmlformats.org/officeDocument/2006/relationships/hyperlink" Target="https://podminky.urs.cz/item/CS_URS_2023_02/713151131" TargetMode="External"/><Relationship Id="rId34" Type="http://schemas.openxmlformats.org/officeDocument/2006/relationships/hyperlink" Target="https://podminky.urs.cz/item/CS_URS_2023_02/762395000" TargetMode="External"/><Relationship Id="rId42" Type="http://schemas.openxmlformats.org/officeDocument/2006/relationships/hyperlink" Target="https://podminky.urs.cz/item/CS_URS_2023_02/764244511" TargetMode="External"/><Relationship Id="rId47" Type="http://schemas.openxmlformats.org/officeDocument/2006/relationships/hyperlink" Target="https://podminky.urs.cz/item/CS_URS_2023_02/764346504" TargetMode="External"/><Relationship Id="rId50" Type="http://schemas.openxmlformats.org/officeDocument/2006/relationships/hyperlink" Target="https://podminky.urs.cz/item/CS_URS_2023_02/764541425" TargetMode="External"/><Relationship Id="rId55" Type="http://schemas.openxmlformats.org/officeDocument/2006/relationships/hyperlink" Target="https://podminky.urs.cz/item/CS_URS_2023_02/998764102" TargetMode="External"/><Relationship Id="rId7" Type="http://schemas.openxmlformats.org/officeDocument/2006/relationships/hyperlink" Target="https://podminky.urs.cz/item/CS_URS_2023_02/622541012" TargetMode="External"/><Relationship Id="rId2" Type="http://schemas.openxmlformats.org/officeDocument/2006/relationships/hyperlink" Target="https://podminky.urs.cz/item/CS_URS_2023_02/622151011" TargetMode="External"/><Relationship Id="rId16" Type="http://schemas.openxmlformats.org/officeDocument/2006/relationships/hyperlink" Target="https://podminky.urs.cz/item/CS_URS_2023_02/712341720" TargetMode="External"/><Relationship Id="rId20" Type="http://schemas.openxmlformats.org/officeDocument/2006/relationships/hyperlink" Target="https://podminky.urs.cz/item/CS_URS_2023_02/998712181" TargetMode="External"/><Relationship Id="rId29" Type="http://schemas.openxmlformats.org/officeDocument/2006/relationships/hyperlink" Target="https://podminky.urs.cz/item/CS_URS_2023_02/998721181" TargetMode="External"/><Relationship Id="rId41" Type="http://schemas.openxmlformats.org/officeDocument/2006/relationships/hyperlink" Target="https://podminky.urs.cz/item/CS_URS_2023_02/764242534" TargetMode="External"/><Relationship Id="rId54" Type="http://schemas.openxmlformats.org/officeDocument/2006/relationships/hyperlink" Target="https://podminky.urs.cz/item/CS_URS_2023_02/764548424" TargetMode="External"/><Relationship Id="rId62" Type="http://schemas.openxmlformats.org/officeDocument/2006/relationships/drawing" Target="../drawings/drawing4.xml"/><Relationship Id="rId1" Type="http://schemas.openxmlformats.org/officeDocument/2006/relationships/hyperlink" Target="https://podminky.urs.cz/item/CS_URS_2023_02/311272211" TargetMode="External"/><Relationship Id="rId6" Type="http://schemas.openxmlformats.org/officeDocument/2006/relationships/hyperlink" Target="https://podminky.urs.cz/item/CS_URS_2023_02/621541012" TargetMode="External"/><Relationship Id="rId11" Type="http://schemas.openxmlformats.org/officeDocument/2006/relationships/hyperlink" Target="https://podminky.urs.cz/item/CS_URS_2023_02/712311111" TargetMode="External"/><Relationship Id="rId24" Type="http://schemas.openxmlformats.org/officeDocument/2006/relationships/hyperlink" Target="https://podminky.urs.cz/item/CS_URS_2023_02/998713102" TargetMode="External"/><Relationship Id="rId32" Type="http://schemas.openxmlformats.org/officeDocument/2006/relationships/hyperlink" Target="https://podminky.urs.cz/item/CS_URS_2023_02/762341275" TargetMode="External"/><Relationship Id="rId37" Type="http://schemas.openxmlformats.org/officeDocument/2006/relationships/hyperlink" Target="https://podminky.urs.cz/item/CS_URS_2023_02/998763302" TargetMode="External"/><Relationship Id="rId40" Type="http://schemas.openxmlformats.org/officeDocument/2006/relationships/hyperlink" Target="https://podminky.urs.cz/item/CS_URS_2023_02/764242504" TargetMode="External"/><Relationship Id="rId45" Type="http://schemas.openxmlformats.org/officeDocument/2006/relationships/hyperlink" Target="https://podminky.urs.cz/item/CS_URS_2023_02/764344511" TargetMode="External"/><Relationship Id="rId53" Type="http://schemas.openxmlformats.org/officeDocument/2006/relationships/hyperlink" Target="https://podminky.urs.cz/item/CS_URS_2023_02/764548423" TargetMode="External"/><Relationship Id="rId58" Type="http://schemas.openxmlformats.org/officeDocument/2006/relationships/hyperlink" Target="https://podminky.urs.cz/item/CS_URS_2023_02/765111203" TargetMode="External"/><Relationship Id="rId5" Type="http://schemas.openxmlformats.org/officeDocument/2006/relationships/hyperlink" Target="https://podminky.urs.cz/item/CS_URS_2023_02/622252002" TargetMode="External"/><Relationship Id="rId15" Type="http://schemas.openxmlformats.org/officeDocument/2006/relationships/hyperlink" Target="https://podminky.urs.cz/item/CS_URS_2023_02/712341718" TargetMode="External"/><Relationship Id="rId23" Type="http://schemas.openxmlformats.org/officeDocument/2006/relationships/hyperlink" Target="https://podminky.urs.cz/item/CS_URS_2023_02/713141356" TargetMode="External"/><Relationship Id="rId28" Type="http://schemas.openxmlformats.org/officeDocument/2006/relationships/hyperlink" Target="https://podminky.urs.cz/item/CS_URS_2023_02/998721102" TargetMode="External"/><Relationship Id="rId36" Type="http://schemas.openxmlformats.org/officeDocument/2006/relationships/hyperlink" Target="https://podminky.urs.cz/item/CS_URS_2023_02/998762181" TargetMode="External"/><Relationship Id="rId49" Type="http://schemas.openxmlformats.org/officeDocument/2006/relationships/hyperlink" Target="https://podminky.urs.cz/item/CS_URS_2023_02/764541423" TargetMode="External"/><Relationship Id="rId57" Type="http://schemas.openxmlformats.org/officeDocument/2006/relationships/hyperlink" Target="https://podminky.urs.cz/item/CS_URS_2023_02/765192001" TargetMode="External"/><Relationship Id="rId61" Type="http://schemas.openxmlformats.org/officeDocument/2006/relationships/hyperlink" Target="https://podminky.urs.cz/item/CS_URS_2023_02/998767181" TargetMode="External"/><Relationship Id="rId10" Type="http://schemas.openxmlformats.org/officeDocument/2006/relationships/hyperlink" Target="https://podminky.urs.cz/item/CS_URS_2023_02/998018002" TargetMode="External"/><Relationship Id="rId19" Type="http://schemas.openxmlformats.org/officeDocument/2006/relationships/hyperlink" Target="https://podminky.urs.cz/item/CS_URS_2023_02/998712102" TargetMode="External"/><Relationship Id="rId31" Type="http://schemas.openxmlformats.org/officeDocument/2006/relationships/hyperlink" Target="https://podminky.urs.cz/item/CS_URS_2023_02/762361312" TargetMode="External"/><Relationship Id="rId44" Type="http://schemas.openxmlformats.org/officeDocument/2006/relationships/hyperlink" Target="https://podminky.urs.cz/item/CS_URS_2023_02/764341505" TargetMode="External"/><Relationship Id="rId52" Type="http://schemas.openxmlformats.org/officeDocument/2006/relationships/hyperlink" Target="https://podminky.urs.cz/item/CS_URS_2023_02/764541447" TargetMode="External"/><Relationship Id="rId60" Type="http://schemas.openxmlformats.org/officeDocument/2006/relationships/hyperlink" Target="https://podminky.urs.cz/item/CS_URS_2023_02/998767202" TargetMode="External"/><Relationship Id="rId4" Type="http://schemas.openxmlformats.org/officeDocument/2006/relationships/hyperlink" Target="https://podminky.urs.cz/item/CS_URS_2023_02/622211021" TargetMode="External"/><Relationship Id="rId9" Type="http://schemas.openxmlformats.org/officeDocument/2006/relationships/hyperlink" Target="https://podminky.urs.cz/item/CS_URS_2023_02/952902601" TargetMode="External"/><Relationship Id="rId14" Type="http://schemas.openxmlformats.org/officeDocument/2006/relationships/hyperlink" Target="https://podminky.urs.cz/item/CS_URS_2023_02/712341716" TargetMode="External"/><Relationship Id="rId22" Type="http://schemas.openxmlformats.org/officeDocument/2006/relationships/hyperlink" Target="https://podminky.urs.cz/item/CS_URS_2023_02/713151157" TargetMode="External"/><Relationship Id="rId27" Type="http://schemas.openxmlformats.org/officeDocument/2006/relationships/hyperlink" Target="https://podminky.urs.cz/item/CS_URS_2023_02/721241102" TargetMode="External"/><Relationship Id="rId30" Type="http://schemas.openxmlformats.org/officeDocument/2006/relationships/hyperlink" Target="https://podminky.urs.cz/item/CS_URS_2023_02/762341250" TargetMode="External"/><Relationship Id="rId35" Type="http://schemas.openxmlformats.org/officeDocument/2006/relationships/hyperlink" Target="https://podminky.urs.cz/item/CS_URS_2023_02/998762102" TargetMode="External"/><Relationship Id="rId43" Type="http://schemas.openxmlformats.org/officeDocument/2006/relationships/hyperlink" Target="https://podminky.urs.cz/item/CS_URS_2023_02/764248524" TargetMode="External"/><Relationship Id="rId48" Type="http://schemas.openxmlformats.org/officeDocument/2006/relationships/hyperlink" Target="https://podminky.urs.cz/item/CS_URS_2023_02/764346505" TargetMode="External"/><Relationship Id="rId56" Type="http://schemas.openxmlformats.org/officeDocument/2006/relationships/hyperlink" Target="https://podminky.urs.cz/item/CS_URS_2023_02/998764181" TargetMode="External"/><Relationship Id="rId8" Type="http://schemas.openxmlformats.org/officeDocument/2006/relationships/hyperlink" Target="https://podminky.urs.cz/item/CS_URS_2023_02/629991001" TargetMode="External"/><Relationship Id="rId51" Type="http://schemas.openxmlformats.org/officeDocument/2006/relationships/hyperlink" Target="https://podminky.urs.cz/item/CS_URS_2023_02/764541443" TargetMode="External"/><Relationship Id="rId3" Type="http://schemas.openxmlformats.org/officeDocument/2006/relationships/hyperlink" Target="https://podminky.urs.cz/item/CS_URS_2023_02/621211001" TargetMode="External"/><Relationship Id="rId12" Type="http://schemas.openxmlformats.org/officeDocument/2006/relationships/hyperlink" Target="https://podminky.urs.cz/item/CS_URS_2023_02/712331111" TargetMode="External"/><Relationship Id="rId17" Type="http://schemas.openxmlformats.org/officeDocument/2006/relationships/hyperlink" Target="https://podminky.urs.cz/item/CS_URS_2023_02/712341720,1" TargetMode="External"/><Relationship Id="rId25" Type="http://schemas.openxmlformats.org/officeDocument/2006/relationships/hyperlink" Target="https://podminky.urs.cz/item/CS_URS_2023_02/998713181" TargetMode="External"/><Relationship Id="rId33" Type="http://schemas.openxmlformats.org/officeDocument/2006/relationships/hyperlink" Target="https://podminky.urs.cz/item/CS_URS_2023_02/762342523" TargetMode="External"/><Relationship Id="rId38" Type="http://schemas.openxmlformats.org/officeDocument/2006/relationships/hyperlink" Target="https://podminky.urs.cz/item/CS_URS_2023_02/998763381" TargetMode="External"/><Relationship Id="rId46" Type="http://schemas.openxmlformats.org/officeDocument/2006/relationships/hyperlink" Target="https://podminky.urs.cz/item/CS_URS_2023_02/764345501" TargetMode="External"/><Relationship Id="rId59" Type="http://schemas.openxmlformats.org/officeDocument/2006/relationships/hyperlink" Target="https://podminky.urs.cz/item/CS_URS_2023_02/76739111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7"/>
  <sheetViews>
    <sheetView showGridLines="0" topLeftCell="A34" workbookViewId="0">
      <selection activeCell="J62" sqref="J62:AF6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95" t="s">
        <v>6</v>
      </c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8" t="s">
        <v>7</v>
      </c>
      <c r="BT2" s="18" t="s">
        <v>8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ht="12" customHeight="1">
      <c r="B5" s="21"/>
      <c r="D5" s="25" t="s">
        <v>14</v>
      </c>
      <c r="K5" s="316" t="s">
        <v>15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R5" s="21"/>
      <c r="BE5" s="313" t="s">
        <v>16</v>
      </c>
      <c r="BS5" s="18" t="s">
        <v>7</v>
      </c>
    </row>
    <row r="6" spans="1:74" ht="36.950000000000003" customHeight="1">
      <c r="B6" s="21"/>
      <c r="D6" s="27" t="s">
        <v>17</v>
      </c>
      <c r="K6" s="317" t="s">
        <v>18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R6" s="21"/>
      <c r="BE6" s="314"/>
      <c r="BS6" s="18" t="s">
        <v>7</v>
      </c>
    </row>
    <row r="7" spans="1:74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314"/>
      <c r="BS7" s="18" t="s">
        <v>7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14"/>
      <c r="BS8" s="18" t="s">
        <v>7</v>
      </c>
    </row>
    <row r="9" spans="1:74" ht="14.45" customHeight="1">
      <c r="B9" s="21"/>
      <c r="AR9" s="21"/>
      <c r="BE9" s="314"/>
      <c r="BS9" s="18" t="s">
        <v>7</v>
      </c>
    </row>
    <row r="10" spans="1:74" ht="12" customHeight="1">
      <c r="B10" s="21"/>
      <c r="D10" s="28" t="s">
        <v>25</v>
      </c>
      <c r="AK10" s="28" t="s">
        <v>26</v>
      </c>
      <c r="AN10" s="26" t="s">
        <v>27</v>
      </c>
      <c r="AR10" s="21"/>
      <c r="BE10" s="314"/>
      <c r="BS10" s="18" t="s">
        <v>7</v>
      </c>
    </row>
    <row r="11" spans="1:74" ht="18.399999999999999" customHeight="1">
      <c r="B11" s="21"/>
      <c r="E11" s="26" t="s">
        <v>28</v>
      </c>
      <c r="AK11" s="28" t="s">
        <v>29</v>
      </c>
      <c r="AN11" s="26" t="s">
        <v>3</v>
      </c>
      <c r="AR11" s="21"/>
      <c r="BE11" s="314"/>
      <c r="BS11" s="18" t="s">
        <v>7</v>
      </c>
    </row>
    <row r="12" spans="1:74" ht="6.95" customHeight="1">
      <c r="B12" s="21"/>
      <c r="AR12" s="21"/>
      <c r="BE12" s="314"/>
      <c r="BS12" s="18" t="s">
        <v>7</v>
      </c>
    </row>
    <row r="13" spans="1:74" ht="12" customHeight="1">
      <c r="B13" s="21"/>
      <c r="D13" s="28" t="s">
        <v>30</v>
      </c>
      <c r="AK13" s="28" t="s">
        <v>26</v>
      </c>
      <c r="AN13" s="30" t="s">
        <v>31</v>
      </c>
      <c r="AR13" s="21"/>
      <c r="BE13" s="314"/>
      <c r="BS13" s="18" t="s">
        <v>7</v>
      </c>
    </row>
    <row r="14" spans="1:74" ht="12.75">
      <c r="B14" s="21"/>
      <c r="E14" s="318" t="s">
        <v>31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28" t="s">
        <v>29</v>
      </c>
      <c r="AN14" s="30" t="s">
        <v>31</v>
      </c>
      <c r="AR14" s="21"/>
      <c r="BE14" s="314"/>
      <c r="BS14" s="18" t="s">
        <v>7</v>
      </c>
    </row>
    <row r="15" spans="1:74" ht="6.95" customHeight="1">
      <c r="B15" s="21"/>
      <c r="AR15" s="21"/>
      <c r="BE15" s="314"/>
      <c r="BS15" s="18" t="s">
        <v>4</v>
      </c>
    </row>
    <row r="16" spans="1:74" ht="12" customHeight="1">
      <c r="B16" s="21"/>
      <c r="D16" s="28" t="s">
        <v>32</v>
      </c>
      <c r="AK16" s="28" t="s">
        <v>26</v>
      </c>
      <c r="AN16" s="26" t="s">
        <v>33</v>
      </c>
      <c r="AR16" s="21"/>
      <c r="BE16" s="314"/>
      <c r="BS16" s="18" t="s">
        <v>4</v>
      </c>
    </row>
    <row r="17" spans="2:71" ht="18.399999999999999" customHeight="1">
      <c r="B17" s="21"/>
      <c r="E17" s="26" t="s">
        <v>34</v>
      </c>
      <c r="AK17" s="28" t="s">
        <v>29</v>
      </c>
      <c r="AN17" s="26" t="s">
        <v>3</v>
      </c>
      <c r="AR17" s="21"/>
      <c r="BE17" s="314"/>
      <c r="BS17" s="18" t="s">
        <v>35</v>
      </c>
    </row>
    <row r="18" spans="2:71" ht="6.95" customHeight="1">
      <c r="B18" s="21"/>
      <c r="AR18" s="21"/>
      <c r="BE18" s="314"/>
      <c r="BS18" s="18" t="s">
        <v>7</v>
      </c>
    </row>
    <row r="19" spans="2:71" ht="12" customHeight="1">
      <c r="B19" s="21"/>
      <c r="D19" s="28" t="s">
        <v>36</v>
      </c>
      <c r="AK19" s="28" t="s">
        <v>26</v>
      </c>
      <c r="AN19" s="26" t="s">
        <v>3</v>
      </c>
      <c r="AR19" s="21"/>
      <c r="BE19" s="314"/>
      <c r="BS19" s="18" t="s">
        <v>7</v>
      </c>
    </row>
    <row r="20" spans="2:71" ht="18.399999999999999" customHeight="1">
      <c r="B20" s="21"/>
      <c r="E20" s="26" t="s">
        <v>37</v>
      </c>
      <c r="AK20" s="28" t="s">
        <v>29</v>
      </c>
      <c r="AN20" s="26" t="s">
        <v>3</v>
      </c>
      <c r="AR20" s="21"/>
      <c r="BE20" s="314"/>
      <c r="BS20" s="18" t="s">
        <v>35</v>
      </c>
    </row>
    <row r="21" spans="2:71" ht="6.95" customHeight="1">
      <c r="B21" s="21"/>
      <c r="AR21" s="21"/>
      <c r="BE21" s="314"/>
    </row>
    <row r="22" spans="2:71" ht="12" customHeight="1">
      <c r="B22" s="21"/>
      <c r="D22" s="28" t="s">
        <v>38</v>
      </c>
      <c r="AR22" s="21"/>
      <c r="BE22" s="314"/>
    </row>
    <row r="23" spans="2:71" ht="47.25" customHeight="1">
      <c r="B23" s="21"/>
      <c r="E23" s="320" t="s">
        <v>39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R23" s="21"/>
      <c r="BE23" s="314"/>
    </row>
    <row r="24" spans="2:71" ht="6.95" customHeight="1">
      <c r="B24" s="21"/>
      <c r="AR24" s="21"/>
      <c r="BE24" s="314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14"/>
    </row>
    <row r="26" spans="2:71" s="1" customFormat="1" ht="25.9" customHeight="1">
      <c r="B26" s="33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21">
        <f>ROUND(AG54,2)</f>
        <v>0</v>
      </c>
      <c r="AL26" s="322"/>
      <c r="AM26" s="322"/>
      <c r="AN26" s="322"/>
      <c r="AO26" s="322"/>
      <c r="AR26" s="33"/>
      <c r="BE26" s="314"/>
    </row>
    <row r="27" spans="2:71" s="1" customFormat="1" ht="6.95" customHeight="1">
      <c r="B27" s="33"/>
      <c r="AR27" s="33"/>
      <c r="BE27" s="314"/>
    </row>
    <row r="28" spans="2:71" s="1" customFormat="1" ht="12.75">
      <c r="B28" s="33"/>
      <c r="L28" s="323" t="s">
        <v>41</v>
      </c>
      <c r="M28" s="323"/>
      <c r="N28" s="323"/>
      <c r="O28" s="323"/>
      <c r="P28" s="323"/>
      <c r="W28" s="323" t="s">
        <v>42</v>
      </c>
      <c r="X28" s="323"/>
      <c r="Y28" s="323"/>
      <c r="Z28" s="323"/>
      <c r="AA28" s="323"/>
      <c r="AB28" s="323"/>
      <c r="AC28" s="323"/>
      <c r="AD28" s="323"/>
      <c r="AE28" s="323"/>
      <c r="AK28" s="323" t="s">
        <v>43</v>
      </c>
      <c r="AL28" s="323"/>
      <c r="AM28" s="323"/>
      <c r="AN28" s="323"/>
      <c r="AO28" s="323"/>
      <c r="AR28" s="33"/>
      <c r="BE28" s="314"/>
    </row>
    <row r="29" spans="2:71" s="2" customFormat="1" ht="14.45" customHeight="1">
      <c r="B29" s="37"/>
      <c r="D29" s="28" t="s">
        <v>44</v>
      </c>
      <c r="F29" s="28" t="s">
        <v>45</v>
      </c>
      <c r="L29" s="306">
        <v>0.21</v>
      </c>
      <c r="M29" s="307"/>
      <c r="N29" s="307"/>
      <c r="O29" s="307"/>
      <c r="P29" s="307"/>
      <c r="W29" s="308">
        <f>ROUND(AZ54, 2)</f>
        <v>0</v>
      </c>
      <c r="X29" s="307"/>
      <c r="Y29" s="307"/>
      <c r="Z29" s="307"/>
      <c r="AA29" s="307"/>
      <c r="AB29" s="307"/>
      <c r="AC29" s="307"/>
      <c r="AD29" s="307"/>
      <c r="AE29" s="307"/>
      <c r="AK29" s="308">
        <f>ROUND(AV54, 2)</f>
        <v>0</v>
      </c>
      <c r="AL29" s="307"/>
      <c r="AM29" s="307"/>
      <c r="AN29" s="307"/>
      <c r="AO29" s="307"/>
      <c r="AR29" s="37"/>
      <c r="BE29" s="315"/>
    </row>
    <row r="30" spans="2:71" s="2" customFormat="1" ht="14.45" customHeight="1">
      <c r="B30" s="37"/>
      <c r="F30" s="28" t="s">
        <v>46</v>
      </c>
      <c r="L30" s="306">
        <v>0.12</v>
      </c>
      <c r="M30" s="307"/>
      <c r="N30" s="307"/>
      <c r="O30" s="307"/>
      <c r="P30" s="307"/>
      <c r="W30" s="308">
        <f>ROUND(BA54, 2)</f>
        <v>0</v>
      </c>
      <c r="X30" s="307"/>
      <c r="Y30" s="307"/>
      <c r="Z30" s="307"/>
      <c r="AA30" s="307"/>
      <c r="AB30" s="307"/>
      <c r="AC30" s="307"/>
      <c r="AD30" s="307"/>
      <c r="AE30" s="307"/>
      <c r="AK30" s="308">
        <f>ROUND(AW54, 2)</f>
        <v>0</v>
      </c>
      <c r="AL30" s="307"/>
      <c r="AM30" s="307"/>
      <c r="AN30" s="307"/>
      <c r="AO30" s="307"/>
      <c r="AR30" s="37"/>
      <c r="BE30" s="315"/>
    </row>
    <row r="31" spans="2:71" s="2" customFormat="1" ht="14.45" hidden="1" customHeight="1">
      <c r="B31" s="37"/>
      <c r="F31" s="28" t="s">
        <v>47</v>
      </c>
      <c r="L31" s="306">
        <v>0.21</v>
      </c>
      <c r="M31" s="307"/>
      <c r="N31" s="307"/>
      <c r="O31" s="307"/>
      <c r="P31" s="307"/>
      <c r="W31" s="308">
        <f>ROUND(BB54, 2)</f>
        <v>0</v>
      </c>
      <c r="X31" s="307"/>
      <c r="Y31" s="307"/>
      <c r="Z31" s="307"/>
      <c r="AA31" s="307"/>
      <c r="AB31" s="307"/>
      <c r="AC31" s="307"/>
      <c r="AD31" s="307"/>
      <c r="AE31" s="307"/>
      <c r="AK31" s="308">
        <v>0</v>
      </c>
      <c r="AL31" s="307"/>
      <c r="AM31" s="307"/>
      <c r="AN31" s="307"/>
      <c r="AO31" s="307"/>
      <c r="AR31" s="37"/>
      <c r="BE31" s="315"/>
    </row>
    <row r="32" spans="2:71" s="2" customFormat="1" ht="14.45" hidden="1" customHeight="1">
      <c r="B32" s="37"/>
      <c r="F32" s="28" t="s">
        <v>48</v>
      </c>
      <c r="L32" s="306">
        <v>0.12</v>
      </c>
      <c r="M32" s="307"/>
      <c r="N32" s="307"/>
      <c r="O32" s="307"/>
      <c r="P32" s="307"/>
      <c r="W32" s="308">
        <f>ROUND(BC54, 2)</f>
        <v>0</v>
      </c>
      <c r="X32" s="307"/>
      <c r="Y32" s="307"/>
      <c r="Z32" s="307"/>
      <c r="AA32" s="307"/>
      <c r="AB32" s="307"/>
      <c r="AC32" s="307"/>
      <c r="AD32" s="307"/>
      <c r="AE32" s="307"/>
      <c r="AK32" s="308">
        <v>0</v>
      </c>
      <c r="AL32" s="307"/>
      <c r="AM32" s="307"/>
      <c r="AN32" s="307"/>
      <c r="AO32" s="307"/>
      <c r="AR32" s="37"/>
      <c r="BE32" s="315"/>
    </row>
    <row r="33" spans="2:44" s="2" customFormat="1" ht="14.45" hidden="1" customHeight="1">
      <c r="B33" s="37"/>
      <c r="F33" s="28" t="s">
        <v>49</v>
      </c>
      <c r="L33" s="306">
        <v>0</v>
      </c>
      <c r="M33" s="307"/>
      <c r="N33" s="307"/>
      <c r="O33" s="307"/>
      <c r="P33" s="307"/>
      <c r="W33" s="308">
        <f>ROUND(BD54, 2)</f>
        <v>0</v>
      </c>
      <c r="X33" s="307"/>
      <c r="Y33" s="307"/>
      <c r="Z33" s="307"/>
      <c r="AA33" s="307"/>
      <c r="AB33" s="307"/>
      <c r="AC33" s="307"/>
      <c r="AD33" s="307"/>
      <c r="AE33" s="307"/>
      <c r="AK33" s="308">
        <v>0</v>
      </c>
      <c r="AL33" s="307"/>
      <c r="AM33" s="307"/>
      <c r="AN33" s="307"/>
      <c r="AO33" s="307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312" t="s">
        <v>52</v>
      </c>
      <c r="Y35" s="310"/>
      <c r="Z35" s="310"/>
      <c r="AA35" s="310"/>
      <c r="AB35" s="310"/>
      <c r="AC35" s="40"/>
      <c r="AD35" s="40"/>
      <c r="AE35" s="40"/>
      <c r="AF35" s="40"/>
      <c r="AG35" s="40"/>
      <c r="AH35" s="40"/>
      <c r="AI35" s="40"/>
      <c r="AJ35" s="40"/>
      <c r="AK35" s="309">
        <f>SUM(AK26:AK33)</f>
        <v>0</v>
      </c>
      <c r="AL35" s="310"/>
      <c r="AM35" s="310"/>
      <c r="AN35" s="310"/>
      <c r="AO35" s="311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53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14</v>
      </c>
      <c r="L44" s="3" t="str">
        <f>K5</f>
        <v>2023-10-37_A2_(ZN)</v>
      </c>
      <c r="AR44" s="46"/>
    </row>
    <row r="45" spans="2:44" s="4" customFormat="1" ht="36.950000000000003" customHeight="1">
      <c r="B45" s="47"/>
      <c r="C45" s="48" t="s">
        <v>17</v>
      </c>
      <c r="L45" s="325" t="str">
        <f>K6</f>
        <v>Řešení školního stravování (jídelny) SŠT Znojmo, příspěvková organizace</v>
      </c>
      <c r="M45" s="326"/>
      <c r="N45" s="326"/>
      <c r="O45" s="326"/>
      <c r="P45" s="326"/>
      <c r="Q45" s="326"/>
      <c r="R45" s="326"/>
      <c r="S45" s="326"/>
      <c r="T45" s="326"/>
      <c r="U45" s="326"/>
      <c r="V45" s="326"/>
      <c r="W45" s="326"/>
      <c r="X45" s="326"/>
      <c r="Y45" s="326"/>
      <c r="Z45" s="326"/>
      <c r="AA45" s="326"/>
      <c r="AB45" s="326"/>
      <c r="AC45" s="326"/>
      <c r="AD45" s="326"/>
      <c r="AE45" s="326"/>
      <c r="AF45" s="326"/>
      <c r="AG45" s="326"/>
      <c r="AH45" s="326"/>
      <c r="AI45" s="326"/>
      <c r="AJ45" s="326"/>
      <c r="AK45" s="326"/>
      <c r="AL45" s="326"/>
      <c r="AM45" s="326"/>
      <c r="AN45" s="326"/>
      <c r="AO45" s="326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Uhelná 3261/6,66902 Znojmo</v>
      </c>
      <c r="AI47" s="28" t="s">
        <v>23</v>
      </c>
      <c r="AM47" s="302" t="str">
        <f>IF(AN8= "","",AN8)</f>
        <v>2. 12. 2024</v>
      </c>
      <c r="AN47" s="302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>Střední škola technická Znojmo</v>
      </c>
      <c r="AI49" s="28" t="s">
        <v>32</v>
      </c>
      <c r="AM49" s="303" t="str">
        <f>IF(E17="","",E17)</f>
        <v>LP Staving s.r.o.</v>
      </c>
      <c r="AN49" s="304"/>
      <c r="AO49" s="304"/>
      <c r="AP49" s="304"/>
      <c r="AR49" s="33"/>
      <c r="AS49" s="290" t="s">
        <v>54</v>
      </c>
      <c r="AT49" s="291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30</v>
      </c>
      <c r="L50" s="3" t="str">
        <f>IF(E14= "Vyplň údaj","",E14)</f>
        <v/>
      </c>
      <c r="AI50" s="28" t="s">
        <v>36</v>
      </c>
      <c r="AM50" s="303" t="str">
        <f>IF(E20="","",E20)</f>
        <v xml:space="preserve"> </v>
      </c>
      <c r="AN50" s="304"/>
      <c r="AO50" s="304"/>
      <c r="AP50" s="304"/>
      <c r="AR50" s="33"/>
      <c r="AS50" s="292"/>
      <c r="AT50" s="293"/>
      <c r="BD50" s="54"/>
    </row>
    <row r="51" spans="1:91" s="1" customFormat="1" ht="10.9" customHeight="1">
      <c r="B51" s="33"/>
      <c r="AR51" s="33"/>
      <c r="AS51" s="292"/>
      <c r="AT51" s="293"/>
      <c r="BD51" s="54"/>
    </row>
    <row r="52" spans="1:91" s="1" customFormat="1" ht="29.25" customHeight="1">
      <c r="B52" s="33"/>
      <c r="C52" s="329" t="s">
        <v>55</v>
      </c>
      <c r="D52" s="301"/>
      <c r="E52" s="301"/>
      <c r="F52" s="301"/>
      <c r="G52" s="301"/>
      <c r="H52" s="55"/>
      <c r="I52" s="305" t="s">
        <v>56</v>
      </c>
      <c r="J52" s="301"/>
      <c r="K52" s="301"/>
      <c r="L52" s="301"/>
      <c r="M52" s="301"/>
      <c r="N52" s="301"/>
      <c r="O52" s="301"/>
      <c r="P52" s="301"/>
      <c r="Q52" s="301"/>
      <c r="R52" s="301"/>
      <c r="S52" s="301"/>
      <c r="T52" s="301"/>
      <c r="U52" s="301"/>
      <c r="V52" s="301"/>
      <c r="W52" s="301"/>
      <c r="X52" s="301"/>
      <c r="Y52" s="301"/>
      <c r="Z52" s="301"/>
      <c r="AA52" s="301"/>
      <c r="AB52" s="301"/>
      <c r="AC52" s="301"/>
      <c r="AD52" s="301"/>
      <c r="AE52" s="301"/>
      <c r="AF52" s="301"/>
      <c r="AG52" s="300" t="s">
        <v>57</v>
      </c>
      <c r="AH52" s="301"/>
      <c r="AI52" s="301"/>
      <c r="AJ52" s="301"/>
      <c r="AK52" s="301"/>
      <c r="AL52" s="301"/>
      <c r="AM52" s="301"/>
      <c r="AN52" s="305" t="s">
        <v>58</v>
      </c>
      <c r="AO52" s="301"/>
      <c r="AP52" s="301"/>
      <c r="AQ52" s="56" t="s">
        <v>59</v>
      </c>
      <c r="AR52" s="33"/>
      <c r="AS52" s="57" t="s">
        <v>60</v>
      </c>
      <c r="AT52" s="58" t="s">
        <v>61</v>
      </c>
      <c r="AU52" s="58" t="s">
        <v>62</v>
      </c>
      <c r="AV52" s="58" t="s">
        <v>63</v>
      </c>
      <c r="AW52" s="58" t="s">
        <v>64</v>
      </c>
      <c r="AX52" s="58" t="s">
        <v>65</v>
      </c>
      <c r="AY52" s="58" t="s">
        <v>66</v>
      </c>
      <c r="AZ52" s="58" t="s">
        <v>67</v>
      </c>
      <c r="BA52" s="58" t="s">
        <v>68</v>
      </c>
      <c r="BB52" s="58" t="s">
        <v>69</v>
      </c>
      <c r="BC52" s="58" t="s">
        <v>70</v>
      </c>
      <c r="BD52" s="59" t="s">
        <v>71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72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27">
        <f>ROUND(AG55+SUM(AG59:AG62),2)</f>
        <v>0</v>
      </c>
      <c r="AH54" s="327"/>
      <c r="AI54" s="327"/>
      <c r="AJ54" s="327"/>
      <c r="AK54" s="327"/>
      <c r="AL54" s="327"/>
      <c r="AM54" s="327"/>
      <c r="AN54" s="294">
        <f t="shared" ref="AN54:AN65" si="0">SUM(AG54,AT54)</f>
        <v>0</v>
      </c>
      <c r="AO54" s="294"/>
      <c r="AP54" s="294"/>
      <c r="AQ54" s="65" t="s">
        <v>3</v>
      </c>
      <c r="AR54" s="61"/>
      <c r="AS54" s="66">
        <f>ROUND(AS55+SUM(AS59:AS62),2)</f>
        <v>0</v>
      </c>
      <c r="AT54" s="67">
        <f t="shared" ref="AT54:AT65" si="1">ROUND(SUM(AV54:AW54),2)</f>
        <v>0</v>
      </c>
      <c r="AU54" s="68">
        <f>ROUND(AU55+SUM(AU59:AU62),5)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ROUND(AZ55+SUM(AZ59:AZ62),2)</f>
        <v>0</v>
      </c>
      <c r="BA54" s="67">
        <f>ROUND(BA55+SUM(BA59:BA62),2)</f>
        <v>0</v>
      </c>
      <c r="BB54" s="67">
        <f>ROUND(BB55+SUM(BB59:BB62),2)</f>
        <v>0</v>
      </c>
      <c r="BC54" s="67">
        <f>ROUND(BC55+SUM(BC59:BC62),2)</f>
        <v>0</v>
      </c>
      <c r="BD54" s="69">
        <f>ROUND(BD55+SUM(BD59:BD62),2)</f>
        <v>0</v>
      </c>
      <c r="BS54" s="70" t="s">
        <v>73</v>
      </c>
      <c r="BT54" s="70" t="s">
        <v>74</v>
      </c>
      <c r="BU54" s="71" t="s">
        <v>75</v>
      </c>
      <c r="BV54" s="70" t="s">
        <v>76</v>
      </c>
      <c r="BW54" s="70" t="s">
        <v>5</v>
      </c>
      <c r="BX54" s="70" t="s">
        <v>77</v>
      </c>
      <c r="CL54" s="70" t="s">
        <v>3</v>
      </c>
    </row>
    <row r="55" spans="1:91" s="6" customFormat="1" ht="16.5" customHeight="1">
      <c r="B55" s="72"/>
      <c r="C55" s="73"/>
      <c r="D55" s="328" t="s">
        <v>78</v>
      </c>
      <c r="E55" s="328"/>
      <c r="F55" s="328"/>
      <c r="G55" s="328"/>
      <c r="H55" s="328"/>
      <c r="I55" s="74"/>
      <c r="J55" s="328" t="s">
        <v>79</v>
      </c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328"/>
      <c r="AG55" s="299">
        <f>ROUND(SUM(AG56:AG58),2)</f>
        <v>0</v>
      </c>
      <c r="AH55" s="298"/>
      <c r="AI55" s="298"/>
      <c r="AJ55" s="298"/>
      <c r="AK55" s="298"/>
      <c r="AL55" s="298"/>
      <c r="AM55" s="298"/>
      <c r="AN55" s="297">
        <f t="shared" si="0"/>
        <v>0</v>
      </c>
      <c r="AO55" s="298"/>
      <c r="AP55" s="298"/>
      <c r="AQ55" s="75" t="s">
        <v>80</v>
      </c>
      <c r="AR55" s="72"/>
      <c r="AS55" s="76">
        <f>ROUND(SUM(AS56:AS58),2)</f>
        <v>0</v>
      </c>
      <c r="AT55" s="77">
        <f t="shared" si="1"/>
        <v>0</v>
      </c>
      <c r="AU55" s="78">
        <f>ROUND(SUM(AU56:AU58),5)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ROUND(SUM(AZ56:AZ58),2)</f>
        <v>0</v>
      </c>
      <c r="BA55" s="77">
        <f>ROUND(SUM(BA56:BA58),2)</f>
        <v>0</v>
      </c>
      <c r="BB55" s="77">
        <f>ROUND(SUM(BB56:BB58),2)</f>
        <v>0</v>
      </c>
      <c r="BC55" s="77">
        <f>ROUND(SUM(BC56:BC58),2)</f>
        <v>0</v>
      </c>
      <c r="BD55" s="79">
        <f>ROUND(SUM(BD56:BD58),2)</f>
        <v>0</v>
      </c>
      <c r="BS55" s="80" t="s">
        <v>73</v>
      </c>
      <c r="BT55" s="80" t="s">
        <v>78</v>
      </c>
      <c r="BU55" s="80" t="s">
        <v>75</v>
      </c>
      <c r="BV55" s="80" t="s">
        <v>76</v>
      </c>
      <c r="BW55" s="80" t="s">
        <v>81</v>
      </c>
      <c r="BX55" s="80" t="s">
        <v>5</v>
      </c>
      <c r="CL55" s="80" t="s">
        <v>3</v>
      </c>
      <c r="CM55" s="80" t="s">
        <v>82</v>
      </c>
    </row>
    <row r="56" spans="1:91" s="3" customFormat="1" ht="16.5" customHeight="1">
      <c r="A56" s="81" t="s">
        <v>83</v>
      </c>
      <c r="B56" s="46"/>
      <c r="C56" s="9"/>
      <c r="D56" s="9"/>
      <c r="E56" s="324" t="s">
        <v>84</v>
      </c>
      <c r="F56" s="324"/>
      <c r="G56" s="324"/>
      <c r="H56" s="324"/>
      <c r="I56" s="324"/>
      <c r="J56" s="9"/>
      <c r="K56" s="324" t="s">
        <v>85</v>
      </c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24"/>
      <c r="AE56" s="324"/>
      <c r="AF56" s="324"/>
      <c r="AG56" s="288">
        <f>'3 - Zateplení obvodového ...'!J32</f>
        <v>0</v>
      </c>
      <c r="AH56" s="289"/>
      <c r="AI56" s="289"/>
      <c r="AJ56" s="289"/>
      <c r="AK56" s="289"/>
      <c r="AL56" s="289"/>
      <c r="AM56" s="289"/>
      <c r="AN56" s="288">
        <f t="shared" si="0"/>
        <v>0</v>
      </c>
      <c r="AO56" s="289"/>
      <c r="AP56" s="289"/>
      <c r="AQ56" s="82" t="s">
        <v>86</v>
      </c>
      <c r="AR56" s="46"/>
      <c r="AS56" s="83">
        <v>0</v>
      </c>
      <c r="AT56" s="84">
        <f t="shared" si="1"/>
        <v>0</v>
      </c>
      <c r="AU56" s="85">
        <f>'3 - Zateplení obvodového ...'!P97</f>
        <v>0</v>
      </c>
      <c r="AV56" s="84">
        <f>'3 - Zateplení obvodového ...'!J35</f>
        <v>0</v>
      </c>
      <c r="AW56" s="84">
        <f>'3 - Zateplení obvodového ...'!J36</f>
        <v>0</v>
      </c>
      <c r="AX56" s="84">
        <f>'3 - Zateplení obvodového ...'!J37</f>
        <v>0</v>
      </c>
      <c r="AY56" s="84">
        <f>'3 - Zateplení obvodového ...'!J38</f>
        <v>0</v>
      </c>
      <c r="AZ56" s="84">
        <f>'3 - Zateplení obvodového ...'!F35</f>
        <v>0</v>
      </c>
      <c r="BA56" s="84">
        <f>'3 - Zateplení obvodového ...'!F36</f>
        <v>0</v>
      </c>
      <c r="BB56" s="84">
        <f>'3 - Zateplení obvodového ...'!F37</f>
        <v>0</v>
      </c>
      <c r="BC56" s="84">
        <f>'3 - Zateplení obvodového ...'!F38</f>
        <v>0</v>
      </c>
      <c r="BD56" s="86">
        <f>'3 - Zateplení obvodového ...'!F39</f>
        <v>0</v>
      </c>
      <c r="BT56" s="26" t="s">
        <v>82</v>
      </c>
      <c r="BV56" s="26" t="s">
        <v>76</v>
      </c>
      <c r="BW56" s="26" t="s">
        <v>87</v>
      </c>
      <c r="BX56" s="26" t="s">
        <v>81</v>
      </c>
      <c r="CL56" s="26" t="s">
        <v>3</v>
      </c>
    </row>
    <row r="57" spans="1:91" s="3" customFormat="1" ht="16.5" customHeight="1">
      <c r="A57" s="81" t="s">
        <v>83</v>
      </c>
      <c r="B57" s="46"/>
      <c r="C57" s="9"/>
      <c r="D57" s="9"/>
      <c r="E57" s="324" t="s">
        <v>88</v>
      </c>
      <c r="F57" s="324"/>
      <c r="G57" s="324"/>
      <c r="H57" s="324"/>
      <c r="I57" s="324"/>
      <c r="J57" s="9"/>
      <c r="K57" s="324" t="s">
        <v>89</v>
      </c>
      <c r="L57" s="324"/>
      <c r="M57" s="324"/>
      <c r="N57" s="324"/>
      <c r="O57" s="324"/>
      <c r="P57" s="324"/>
      <c r="Q57" s="324"/>
      <c r="R57" s="324"/>
      <c r="S57" s="324"/>
      <c r="T57" s="324"/>
      <c r="U57" s="324"/>
      <c r="V57" s="324"/>
      <c r="W57" s="324"/>
      <c r="X57" s="324"/>
      <c r="Y57" s="324"/>
      <c r="Z57" s="324"/>
      <c r="AA57" s="324"/>
      <c r="AB57" s="324"/>
      <c r="AC57" s="324"/>
      <c r="AD57" s="324"/>
      <c r="AE57" s="324"/>
      <c r="AF57" s="324"/>
      <c r="AG57" s="288">
        <f>'4 - Venkovní výplně otvorů'!J32</f>
        <v>0</v>
      </c>
      <c r="AH57" s="289"/>
      <c r="AI57" s="289"/>
      <c r="AJ57" s="289"/>
      <c r="AK57" s="289"/>
      <c r="AL57" s="289"/>
      <c r="AM57" s="289"/>
      <c r="AN57" s="288">
        <f t="shared" si="0"/>
        <v>0</v>
      </c>
      <c r="AO57" s="289"/>
      <c r="AP57" s="289"/>
      <c r="AQ57" s="82" t="s">
        <v>86</v>
      </c>
      <c r="AR57" s="46"/>
      <c r="AS57" s="83">
        <v>0</v>
      </c>
      <c r="AT57" s="84">
        <f t="shared" si="1"/>
        <v>0</v>
      </c>
      <c r="AU57" s="85">
        <f>'4 - Venkovní výplně otvorů'!P88</f>
        <v>0</v>
      </c>
      <c r="AV57" s="84">
        <f>'4 - Venkovní výplně otvorů'!J35</f>
        <v>0</v>
      </c>
      <c r="AW57" s="84">
        <f>'4 - Venkovní výplně otvorů'!J36</f>
        <v>0</v>
      </c>
      <c r="AX57" s="84">
        <f>'4 - Venkovní výplně otvorů'!J37</f>
        <v>0</v>
      </c>
      <c r="AY57" s="84">
        <f>'4 - Venkovní výplně otvorů'!J38</f>
        <v>0</v>
      </c>
      <c r="AZ57" s="84">
        <f>'4 - Venkovní výplně otvorů'!F35</f>
        <v>0</v>
      </c>
      <c r="BA57" s="84">
        <f>'4 - Venkovní výplně otvorů'!F36</f>
        <v>0</v>
      </c>
      <c r="BB57" s="84">
        <f>'4 - Venkovní výplně otvorů'!F37</f>
        <v>0</v>
      </c>
      <c r="BC57" s="84">
        <f>'4 - Venkovní výplně otvorů'!F38</f>
        <v>0</v>
      </c>
      <c r="BD57" s="86">
        <f>'4 - Venkovní výplně otvorů'!F39</f>
        <v>0</v>
      </c>
      <c r="BT57" s="26" t="s">
        <v>82</v>
      </c>
      <c r="BV57" s="26" t="s">
        <v>76</v>
      </c>
      <c r="BW57" s="26" t="s">
        <v>90</v>
      </c>
      <c r="BX57" s="26" t="s">
        <v>81</v>
      </c>
      <c r="CL57" s="26" t="s">
        <v>3</v>
      </c>
    </row>
    <row r="58" spans="1:91" s="3" customFormat="1" ht="23.25" customHeight="1">
      <c r="A58" s="81" t="s">
        <v>83</v>
      </c>
      <c r="B58" s="46"/>
      <c r="C58" s="9"/>
      <c r="D58" s="9"/>
      <c r="E58" s="324" t="s">
        <v>91</v>
      </c>
      <c r="F58" s="324"/>
      <c r="G58" s="324"/>
      <c r="H58" s="324"/>
      <c r="I58" s="324"/>
      <c r="J58" s="9"/>
      <c r="K58" s="324" t="s">
        <v>92</v>
      </c>
      <c r="L58" s="324"/>
      <c r="M58" s="324"/>
      <c r="N58" s="324"/>
      <c r="O58" s="324"/>
      <c r="P58" s="324"/>
      <c r="Q58" s="324"/>
      <c r="R58" s="324"/>
      <c r="S58" s="324"/>
      <c r="T58" s="324"/>
      <c r="U58" s="324"/>
      <c r="V58" s="324"/>
      <c r="W58" s="324"/>
      <c r="X58" s="324"/>
      <c r="Y58" s="324"/>
      <c r="Z58" s="324"/>
      <c r="AA58" s="324"/>
      <c r="AB58" s="324"/>
      <c r="AC58" s="324"/>
      <c r="AD58" s="324"/>
      <c r="AE58" s="324"/>
      <c r="AF58" s="324"/>
      <c r="AG58" s="288">
        <f>'5 - Zateplení střechy a p...'!J32</f>
        <v>0</v>
      </c>
      <c r="AH58" s="289"/>
      <c r="AI58" s="289"/>
      <c r="AJ58" s="289"/>
      <c r="AK58" s="289"/>
      <c r="AL58" s="289"/>
      <c r="AM58" s="289"/>
      <c r="AN58" s="288">
        <f t="shared" si="0"/>
        <v>0</v>
      </c>
      <c r="AO58" s="289"/>
      <c r="AP58" s="289"/>
      <c r="AQ58" s="82" t="s">
        <v>86</v>
      </c>
      <c r="AR58" s="46"/>
      <c r="AS58" s="83">
        <v>0</v>
      </c>
      <c r="AT58" s="84">
        <f t="shared" si="1"/>
        <v>0</v>
      </c>
      <c r="AU58" s="85">
        <f>'5 - Zateplení střechy a p...'!P103</f>
        <v>0</v>
      </c>
      <c r="AV58" s="84">
        <f>'5 - Zateplení střechy a p...'!J35</f>
        <v>0</v>
      </c>
      <c r="AW58" s="84">
        <f>'5 - Zateplení střechy a p...'!J36</f>
        <v>0</v>
      </c>
      <c r="AX58" s="84">
        <f>'5 - Zateplení střechy a p...'!J37</f>
        <v>0</v>
      </c>
      <c r="AY58" s="84">
        <f>'5 - Zateplení střechy a p...'!J38</f>
        <v>0</v>
      </c>
      <c r="AZ58" s="84">
        <f>'5 - Zateplení střechy a p...'!F35</f>
        <v>0</v>
      </c>
      <c r="BA58" s="84">
        <f>'5 - Zateplení střechy a p...'!F36</f>
        <v>0</v>
      </c>
      <c r="BB58" s="84">
        <f>'5 - Zateplení střechy a p...'!F37</f>
        <v>0</v>
      </c>
      <c r="BC58" s="84">
        <f>'5 - Zateplení střechy a p...'!F38</f>
        <v>0</v>
      </c>
      <c r="BD58" s="86">
        <f>'5 - Zateplení střechy a p...'!F39</f>
        <v>0</v>
      </c>
      <c r="BT58" s="26" t="s">
        <v>82</v>
      </c>
      <c r="BV58" s="26" t="s">
        <v>76</v>
      </c>
      <c r="BW58" s="26" t="s">
        <v>93</v>
      </c>
      <c r="BX58" s="26" t="s">
        <v>81</v>
      </c>
      <c r="CL58" s="26" t="s">
        <v>3</v>
      </c>
    </row>
    <row r="59" spans="1:91" s="6" customFormat="1" ht="16.5" customHeight="1">
      <c r="A59" s="81" t="s">
        <v>83</v>
      </c>
      <c r="B59" s="72"/>
      <c r="C59" s="73"/>
      <c r="D59" s="328" t="s">
        <v>84</v>
      </c>
      <c r="E59" s="328"/>
      <c r="F59" s="328"/>
      <c r="G59" s="328"/>
      <c r="H59" s="328"/>
      <c r="I59" s="74"/>
      <c r="J59" s="328" t="s">
        <v>94</v>
      </c>
      <c r="K59" s="328"/>
      <c r="L59" s="328"/>
      <c r="M59" s="328"/>
      <c r="N59" s="328"/>
      <c r="O59" s="328"/>
      <c r="P59" s="328"/>
      <c r="Q59" s="328"/>
      <c r="R59" s="328"/>
      <c r="S59" s="328"/>
      <c r="T59" s="328"/>
      <c r="U59" s="328"/>
      <c r="V59" s="328"/>
      <c r="W59" s="328"/>
      <c r="X59" s="328"/>
      <c r="Y59" s="328"/>
      <c r="Z59" s="328"/>
      <c r="AA59" s="328"/>
      <c r="AB59" s="328"/>
      <c r="AC59" s="328"/>
      <c r="AD59" s="328"/>
      <c r="AE59" s="328"/>
      <c r="AF59" s="328"/>
      <c r="AG59" s="297">
        <f>'3 - Vzduchotechnika'!J30</f>
        <v>0</v>
      </c>
      <c r="AH59" s="298"/>
      <c r="AI59" s="298"/>
      <c r="AJ59" s="298"/>
      <c r="AK59" s="298"/>
      <c r="AL59" s="298"/>
      <c r="AM59" s="298"/>
      <c r="AN59" s="297">
        <f t="shared" si="0"/>
        <v>0</v>
      </c>
      <c r="AO59" s="298"/>
      <c r="AP59" s="298"/>
      <c r="AQ59" s="75" t="s">
        <v>80</v>
      </c>
      <c r="AR59" s="72"/>
      <c r="AS59" s="76">
        <v>0</v>
      </c>
      <c r="AT59" s="77">
        <f t="shared" si="1"/>
        <v>0</v>
      </c>
      <c r="AU59" s="78">
        <f>'3 - Vzduchotechnika'!P86</f>
        <v>0</v>
      </c>
      <c r="AV59" s="77">
        <f>'3 - Vzduchotechnika'!J33</f>
        <v>0</v>
      </c>
      <c r="AW59" s="77">
        <f>'3 - Vzduchotechnika'!J34</f>
        <v>0</v>
      </c>
      <c r="AX59" s="77">
        <f>'3 - Vzduchotechnika'!J35</f>
        <v>0</v>
      </c>
      <c r="AY59" s="77">
        <f>'3 - Vzduchotechnika'!J36</f>
        <v>0</v>
      </c>
      <c r="AZ59" s="77">
        <f>'3 - Vzduchotechnika'!F33</f>
        <v>0</v>
      </c>
      <c r="BA59" s="77">
        <f>'3 - Vzduchotechnika'!F34</f>
        <v>0</v>
      </c>
      <c r="BB59" s="77">
        <f>'3 - Vzduchotechnika'!F35</f>
        <v>0</v>
      </c>
      <c r="BC59" s="77">
        <f>'3 - Vzduchotechnika'!F36</f>
        <v>0</v>
      </c>
      <c r="BD59" s="79">
        <f>'3 - Vzduchotechnika'!F37</f>
        <v>0</v>
      </c>
      <c r="BT59" s="80" t="s">
        <v>78</v>
      </c>
      <c r="BV59" s="80" t="s">
        <v>76</v>
      </c>
      <c r="BW59" s="80" t="s">
        <v>95</v>
      </c>
      <c r="BX59" s="80" t="s">
        <v>5</v>
      </c>
      <c r="CL59" s="80" t="s">
        <v>3</v>
      </c>
      <c r="CM59" s="80" t="s">
        <v>82</v>
      </c>
    </row>
    <row r="60" spans="1:91" s="6" customFormat="1" ht="16.5" customHeight="1">
      <c r="A60" s="81" t="s">
        <v>83</v>
      </c>
      <c r="B60" s="72"/>
      <c r="C60" s="73"/>
      <c r="D60" s="328" t="s">
        <v>88</v>
      </c>
      <c r="E60" s="328"/>
      <c r="F60" s="328"/>
      <c r="G60" s="328"/>
      <c r="H60" s="328"/>
      <c r="I60" s="74"/>
      <c r="J60" s="328" t="s">
        <v>96</v>
      </c>
      <c r="K60" s="328"/>
      <c r="L60" s="328"/>
      <c r="M60" s="328"/>
      <c r="N60" s="328"/>
      <c r="O60" s="328"/>
      <c r="P60" s="328"/>
      <c r="Q60" s="328"/>
      <c r="R60" s="328"/>
      <c r="S60" s="328"/>
      <c r="T60" s="328"/>
      <c r="U60" s="328"/>
      <c r="V60" s="328"/>
      <c r="W60" s="328"/>
      <c r="X60" s="328"/>
      <c r="Y60" s="328"/>
      <c r="Z60" s="328"/>
      <c r="AA60" s="328"/>
      <c r="AB60" s="328"/>
      <c r="AC60" s="328"/>
      <c r="AD60" s="328"/>
      <c r="AE60" s="328"/>
      <c r="AF60" s="328"/>
      <c r="AG60" s="297">
        <f>'4 - Vytápění'!J30</f>
        <v>0</v>
      </c>
      <c r="AH60" s="298"/>
      <c r="AI60" s="298"/>
      <c r="AJ60" s="298"/>
      <c r="AK60" s="298"/>
      <c r="AL60" s="298"/>
      <c r="AM60" s="298"/>
      <c r="AN60" s="297">
        <f t="shared" si="0"/>
        <v>0</v>
      </c>
      <c r="AO60" s="298"/>
      <c r="AP60" s="298"/>
      <c r="AQ60" s="75" t="s">
        <v>80</v>
      </c>
      <c r="AR60" s="72"/>
      <c r="AS60" s="76">
        <v>0</v>
      </c>
      <c r="AT60" s="77">
        <f t="shared" si="1"/>
        <v>0</v>
      </c>
      <c r="AU60" s="78">
        <f>'4 - Vytápění'!P82</f>
        <v>0</v>
      </c>
      <c r="AV60" s="77">
        <f>'4 - Vytápění'!J33</f>
        <v>0</v>
      </c>
      <c r="AW60" s="77">
        <f>'4 - Vytápění'!J34</f>
        <v>0</v>
      </c>
      <c r="AX60" s="77">
        <f>'4 - Vytápění'!J35</f>
        <v>0</v>
      </c>
      <c r="AY60" s="77">
        <f>'4 - Vytápění'!J36</f>
        <v>0</v>
      </c>
      <c r="AZ60" s="77">
        <f>'4 - Vytápění'!F33</f>
        <v>0</v>
      </c>
      <c r="BA60" s="77">
        <f>'4 - Vytápění'!F34</f>
        <v>0</v>
      </c>
      <c r="BB60" s="77">
        <f>'4 - Vytápění'!F35</f>
        <v>0</v>
      </c>
      <c r="BC60" s="77">
        <f>'4 - Vytápění'!F36</f>
        <v>0</v>
      </c>
      <c r="BD60" s="79">
        <f>'4 - Vytápění'!F37</f>
        <v>0</v>
      </c>
      <c r="BT60" s="80" t="s">
        <v>78</v>
      </c>
      <c r="BV60" s="80" t="s">
        <v>76</v>
      </c>
      <c r="BW60" s="80" t="s">
        <v>97</v>
      </c>
      <c r="BX60" s="80" t="s">
        <v>5</v>
      </c>
      <c r="CL60" s="80" t="s">
        <v>3</v>
      </c>
      <c r="CM60" s="80" t="s">
        <v>82</v>
      </c>
    </row>
    <row r="61" spans="1:91" s="6" customFormat="1" ht="16.5" customHeight="1">
      <c r="A61" s="81" t="s">
        <v>83</v>
      </c>
      <c r="B61" s="72"/>
      <c r="C61" s="73"/>
      <c r="D61" s="328" t="s">
        <v>91</v>
      </c>
      <c r="E61" s="328"/>
      <c r="F61" s="328"/>
      <c r="G61" s="328"/>
      <c r="H61" s="328"/>
      <c r="I61" s="74"/>
      <c r="J61" s="328" t="s">
        <v>98</v>
      </c>
      <c r="K61" s="328"/>
      <c r="L61" s="328"/>
      <c r="M61" s="328"/>
      <c r="N61" s="328"/>
      <c r="O61" s="328"/>
      <c r="P61" s="328"/>
      <c r="Q61" s="328"/>
      <c r="R61" s="328"/>
      <c r="S61" s="328"/>
      <c r="T61" s="328"/>
      <c r="U61" s="328"/>
      <c r="V61" s="328"/>
      <c r="W61" s="328"/>
      <c r="X61" s="328"/>
      <c r="Y61" s="328"/>
      <c r="Z61" s="328"/>
      <c r="AA61" s="328"/>
      <c r="AB61" s="328"/>
      <c r="AC61" s="328"/>
      <c r="AD61" s="328"/>
      <c r="AE61" s="328"/>
      <c r="AF61" s="328"/>
      <c r="AG61" s="297">
        <f>'5 - Elektroinstalace ZN'!J30</f>
        <v>0</v>
      </c>
      <c r="AH61" s="298"/>
      <c r="AI61" s="298"/>
      <c r="AJ61" s="298"/>
      <c r="AK61" s="298"/>
      <c r="AL61" s="298"/>
      <c r="AM61" s="298"/>
      <c r="AN61" s="297">
        <f t="shared" si="0"/>
        <v>0</v>
      </c>
      <c r="AO61" s="298"/>
      <c r="AP61" s="298"/>
      <c r="AQ61" s="75" t="s">
        <v>80</v>
      </c>
      <c r="AR61" s="72"/>
      <c r="AS61" s="76">
        <v>0</v>
      </c>
      <c r="AT61" s="77">
        <f t="shared" si="1"/>
        <v>0</v>
      </c>
      <c r="AU61" s="78">
        <f>'5 - Elektroinstalace ZN'!P85</f>
        <v>0</v>
      </c>
      <c r="AV61" s="77">
        <f>'5 - Elektroinstalace ZN'!J33</f>
        <v>0</v>
      </c>
      <c r="AW61" s="77">
        <f>'5 - Elektroinstalace ZN'!J34</f>
        <v>0</v>
      </c>
      <c r="AX61" s="77">
        <f>'5 - Elektroinstalace ZN'!J35</f>
        <v>0</v>
      </c>
      <c r="AY61" s="77">
        <f>'5 - Elektroinstalace ZN'!J36</f>
        <v>0</v>
      </c>
      <c r="AZ61" s="77">
        <f>'5 - Elektroinstalace ZN'!F33</f>
        <v>0</v>
      </c>
      <c r="BA61" s="77">
        <f>'5 - Elektroinstalace ZN'!F34</f>
        <v>0</v>
      </c>
      <c r="BB61" s="77">
        <f>'5 - Elektroinstalace ZN'!F35</f>
        <v>0</v>
      </c>
      <c r="BC61" s="77">
        <f>'5 - Elektroinstalace ZN'!F36</f>
        <v>0</v>
      </c>
      <c r="BD61" s="79">
        <f>'5 - Elektroinstalace ZN'!F37</f>
        <v>0</v>
      </c>
      <c r="BT61" s="80" t="s">
        <v>78</v>
      </c>
      <c r="BV61" s="80" t="s">
        <v>76</v>
      </c>
      <c r="BW61" s="80" t="s">
        <v>99</v>
      </c>
      <c r="BX61" s="80" t="s">
        <v>5</v>
      </c>
      <c r="CL61" s="80" t="s">
        <v>3</v>
      </c>
      <c r="CM61" s="80" t="s">
        <v>82</v>
      </c>
    </row>
    <row r="62" spans="1:91" s="6" customFormat="1" ht="26.25" customHeight="1">
      <c r="B62" s="72"/>
      <c r="C62" s="73"/>
      <c r="D62" s="328" t="s">
        <v>100</v>
      </c>
      <c r="E62" s="328"/>
      <c r="F62" s="328"/>
      <c r="G62" s="328"/>
      <c r="H62" s="328"/>
      <c r="I62" s="74"/>
      <c r="J62" s="328" t="s">
        <v>2297</v>
      </c>
      <c r="K62" s="328"/>
      <c r="L62" s="328"/>
      <c r="M62" s="328"/>
      <c r="N62" s="328"/>
      <c r="O62" s="328"/>
      <c r="P62" s="328"/>
      <c r="Q62" s="328"/>
      <c r="R62" s="328"/>
      <c r="S62" s="328"/>
      <c r="T62" s="328"/>
      <c r="U62" s="328"/>
      <c r="V62" s="328"/>
      <c r="W62" s="328"/>
      <c r="X62" s="328"/>
      <c r="Y62" s="328"/>
      <c r="Z62" s="328"/>
      <c r="AA62" s="328"/>
      <c r="AB62" s="328"/>
      <c r="AC62" s="328"/>
      <c r="AD62" s="328"/>
      <c r="AE62" s="328"/>
      <c r="AF62" s="328"/>
      <c r="AG62" s="299">
        <f>ROUND(SUM(AG63:AG65),2)</f>
        <v>0</v>
      </c>
      <c r="AH62" s="298"/>
      <c r="AI62" s="298"/>
      <c r="AJ62" s="298"/>
      <c r="AK62" s="298"/>
      <c r="AL62" s="298"/>
      <c r="AM62" s="298"/>
      <c r="AN62" s="297">
        <f t="shared" si="0"/>
        <v>0</v>
      </c>
      <c r="AO62" s="298"/>
      <c r="AP62" s="298"/>
      <c r="AQ62" s="75" t="s">
        <v>80</v>
      </c>
      <c r="AR62" s="72"/>
      <c r="AS62" s="76">
        <f>ROUND(SUM(AS63:AS65),2)</f>
        <v>0</v>
      </c>
      <c r="AT62" s="77">
        <f t="shared" si="1"/>
        <v>0</v>
      </c>
      <c r="AU62" s="78">
        <f>ROUND(SUM(AU63:AU65),5)</f>
        <v>0</v>
      </c>
      <c r="AV62" s="77">
        <f>ROUND(AZ62*L29,2)</f>
        <v>0</v>
      </c>
      <c r="AW62" s="77">
        <f>ROUND(BA62*L30,2)</f>
        <v>0</v>
      </c>
      <c r="AX62" s="77">
        <f>ROUND(BB62*L29,2)</f>
        <v>0</v>
      </c>
      <c r="AY62" s="77">
        <f>ROUND(BC62*L30,2)</f>
        <v>0</v>
      </c>
      <c r="AZ62" s="77">
        <f>ROUND(SUM(AZ63:AZ65),2)</f>
        <v>0</v>
      </c>
      <c r="BA62" s="77">
        <f>ROUND(SUM(BA63:BA65),2)</f>
        <v>0</v>
      </c>
      <c r="BB62" s="77">
        <f>ROUND(SUM(BB63:BB65),2)</f>
        <v>0</v>
      </c>
      <c r="BC62" s="77">
        <f>ROUND(SUM(BC63:BC65),2)</f>
        <v>0</v>
      </c>
      <c r="BD62" s="79">
        <f>ROUND(SUM(BD63:BD65),2)</f>
        <v>0</v>
      </c>
      <c r="BS62" s="80" t="s">
        <v>73</v>
      </c>
      <c r="BT62" s="80" t="s">
        <v>78</v>
      </c>
      <c r="BU62" s="80" t="s">
        <v>75</v>
      </c>
      <c r="BV62" s="80" t="s">
        <v>76</v>
      </c>
      <c r="BW62" s="80" t="s">
        <v>101</v>
      </c>
      <c r="BX62" s="80" t="s">
        <v>5</v>
      </c>
      <c r="CL62" s="80" t="s">
        <v>3</v>
      </c>
      <c r="CM62" s="80" t="s">
        <v>82</v>
      </c>
    </row>
    <row r="63" spans="1:91" s="3" customFormat="1" ht="16.5" customHeight="1">
      <c r="A63" s="81" t="s">
        <v>83</v>
      </c>
      <c r="B63" s="46"/>
      <c r="C63" s="9"/>
      <c r="D63" s="9"/>
      <c r="E63" s="324" t="s">
        <v>78</v>
      </c>
      <c r="F63" s="324"/>
      <c r="G63" s="324"/>
      <c r="H63" s="324"/>
      <c r="I63" s="324"/>
      <c r="J63" s="9"/>
      <c r="K63" s="324" t="s">
        <v>2298</v>
      </c>
      <c r="L63" s="324"/>
      <c r="M63" s="324"/>
      <c r="N63" s="324"/>
      <c r="O63" s="324"/>
      <c r="P63" s="324"/>
      <c r="Q63" s="324"/>
      <c r="R63" s="324"/>
      <c r="S63" s="324"/>
      <c r="T63" s="324"/>
      <c r="U63" s="324"/>
      <c r="V63" s="324"/>
      <c r="W63" s="324"/>
      <c r="X63" s="324"/>
      <c r="Y63" s="324"/>
      <c r="Z63" s="324"/>
      <c r="AA63" s="324"/>
      <c r="AB63" s="324"/>
      <c r="AC63" s="324"/>
      <c r="AD63" s="324"/>
      <c r="AE63" s="324"/>
      <c r="AF63" s="324"/>
      <c r="AG63" s="288">
        <f>'1 - 1. Etapa'!J32</f>
        <v>0</v>
      </c>
      <c r="AH63" s="289"/>
      <c r="AI63" s="289"/>
      <c r="AJ63" s="289"/>
      <c r="AK63" s="289"/>
      <c r="AL63" s="289"/>
      <c r="AM63" s="289"/>
      <c r="AN63" s="288">
        <f t="shared" si="0"/>
        <v>0</v>
      </c>
      <c r="AO63" s="289"/>
      <c r="AP63" s="289"/>
      <c r="AQ63" s="82" t="s">
        <v>86</v>
      </c>
      <c r="AR63" s="46"/>
      <c r="AS63" s="83">
        <v>0</v>
      </c>
      <c r="AT63" s="84">
        <f t="shared" si="1"/>
        <v>0</v>
      </c>
      <c r="AU63" s="85">
        <f>'1 - 1. Etapa'!P86</f>
        <v>0</v>
      </c>
      <c r="AV63" s="84">
        <f>'1 - 1. Etapa'!J35</f>
        <v>0</v>
      </c>
      <c r="AW63" s="84">
        <f>'1 - 1. Etapa'!J36</f>
        <v>0</v>
      </c>
      <c r="AX63" s="84">
        <f>'1 - 1. Etapa'!J37</f>
        <v>0</v>
      </c>
      <c r="AY63" s="84">
        <f>'1 - 1. Etapa'!J38</f>
        <v>0</v>
      </c>
      <c r="AZ63" s="84">
        <f>'1 - 1. Etapa'!F35</f>
        <v>0</v>
      </c>
      <c r="BA63" s="84">
        <f>'1 - 1. Etapa'!F36</f>
        <v>0</v>
      </c>
      <c r="BB63" s="84">
        <f>'1 - 1. Etapa'!F37</f>
        <v>0</v>
      </c>
      <c r="BC63" s="84">
        <f>'1 - 1. Etapa'!F38</f>
        <v>0</v>
      </c>
      <c r="BD63" s="86">
        <f>'1 - 1. Etapa'!F39</f>
        <v>0</v>
      </c>
      <c r="BT63" s="26" t="s">
        <v>82</v>
      </c>
      <c r="BV63" s="26" t="s">
        <v>76</v>
      </c>
      <c r="BW63" s="26" t="s">
        <v>102</v>
      </c>
      <c r="BX63" s="26" t="s">
        <v>101</v>
      </c>
      <c r="CL63" s="26" t="s">
        <v>3</v>
      </c>
    </row>
    <row r="64" spans="1:91" s="3" customFormat="1" ht="16.5" customHeight="1">
      <c r="A64" s="81" t="s">
        <v>83</v>
      </c>
      <c r="B64" s="46"/>
      <c r="C64" s="9"/>
      <c r="D64" s="9"/>
      <c r="E64" s="324" t="s">
        <v>82</v>
      </c>
      <c r="F64" s="324"/>
      <c r="G64" s="324"/>
      <c r="H64" s="324"/>
      <c r="I64" s="324"/>
      <c r="J64" s="9"/>
      <c r="K64" s="324" t="s">
        <v>2299</v>
      </c>
      <c r="L64" s="324"/>
      <c r="M64" s="324"/>
      <c r="N64" s="324"/>
      <c r="O64" s="324"/>
      <c r="P64" s="324"/>
      <c r="Q64" s="324"/>
      <c r="R64" s="324"/>
      <c r="S64" s="324"/>
      <c r="T64" s="324"/>
      <c r="U64" s="324"/>
      <c r="V64" s="324"/>
      <c r="W64" s="324"/>
      <c r="X64" s="324"/>
      <c r="Y64" s="324"/>
      <c r="Z64" s="324"/>
      <c r="AA64" s="324"/>
      <c r="AB64" s="324"/>
      <c r="AC64" s="324"/>
      <c r="AD64" s="324"/>
      <c r="AE64" s="324"/>
      <c r="AF64" s="324"/>
      <c r="AG64" s="288">
        <f>'2 - 2. Etapa'!J32</f>
        <v>0</v>
      </c>
      <c r="AH64" s="289"/>
      <c r="AI64" s="289"/>
      <c r="AJ64" s="289"/>
      <c r="AK64" s="289"/>
      <c r="AL64" s="289"/>
      <c r="AM64" s="289"/>
      <c r="AN64" s="288">
        <f t="shared" si="0"/>
        <v>0</v>
      </c>
      <c r="AO64" s="289"/>
      <c r="AP64" s="289"/>
      <c r="AQ64" s="82" t="s">
        <v>86</v>
      </c>
      <c r="AR64" s="46"/>
      <c r="AS64" s="83">
        <v>0</v>
      </c>
      <c r="AT64" s="84">
        <f t="shared" si="1"/>
        <v>0</v>
      </c>
      <c r="AU64" s="85">
        <f>'2 - 2. Etapa'!P86</f>
        <v>0</v>
      </c>
      <c r="AV64" s="84">
        <f>'2 - 2. Etapa'!J35</f>
        <v>0</v>
      </c>
      <c r="AW64" s="84">
        <f>'2 - 2. Etapa'!J36</f>
        <v>0</v>
      </c>
      <c r="AX64" s="84">
        <f>'2 - 2. Etapa'!J37</f>
        <v>0</v>
      </c>
      <c r="AY64" s="84">
        <f>'2 - 2. Etapa'!J38</f>
        <v>0</v>
      </c>
      <c r="AZ64" s="84">
        <f>'2 - 2. Etapa'!F35</f>
        <v>0</v>
      </c>
      <c r="BA64" s="84">
        <f>'2 - 2. Etapa'!F36</f>
        <v>0</v>
      </c>
      <c r="BB64" s="84">
        <f>'2 - 2. Etapa'!F37</f>
        <v>0</v>
      </c>
      <c r="BC64" s="84">
        <f>'2 - 2. Etapa'!F38</f>
        <v>0</v>
      </c>
      <c r="BD64" s="86">
        <f>'2 - 2. Etapa'!F39</f>
        <v>0</v>
      </c>
      <c r="BT64" s="26" t="s">
        <v>82</v>
      </c>
      <c r="BV64" s="26" t="s">
        <v>76</v>
      </c>
      <c r="BW64" s="26" t="s">
        <v>103</v>
      </c>
      <c r="BX64" s="26" t="s">
        <v>101</v>
      </c>
      <c r="CL64" s="26" t="s">
        <v>3</v>
      </c>
    </row>
    <row r="65" spans="1:90" s="3" customFormat="1" ht="16.5" customHeight="1">
      <c r="A65" s="81" t="s">
        <v>83</v>
      </c>
      <c r="B65" s="46"/>
      <c r="C65" s="9"/>
      <c r="D65" s="9"/>
      <c r="E65" s="324" t="s">
        <v>84</v>
      </c>
      <c r="F65" s="324"/>
      <c r="G65" s="324"/>
      <c r="H65" s="324"/>
      <c r="I65" s="324"/>
      <c r="J65" s="9"/>
      <c r="K65" s="324" t="s">
        <v>2300</v>
      </c>
      <c r="L65" s="324"/>
      <c r="M65" s="324"/>
      <c r="N65" s="324"/>
      <c r="O65" s="324"/>
      <c r="P65" s="324"/>
      <c r="Q65" s="324"/>
      <c r="R65" s="324"/>
      <c r="S65" s="324"/>
      <c r="T65" s="324"/>
      <c r="U65" s="324"/>
      <c r="V65" s="324"/>
      <c r="W65" s="324"/>
      <c r="X65" s="324"/>
      <c r="Y65" s="324"/>
      <c r="Z65" s="324"/>
      <c r="AA65" s="324"/>
      <c r="AB65" s="324"/>
      <c r="AC65" s="324"/>
      <c r="AD65" s="324"/>
      <c r="AE65" s="324"/>
      <c r="AF65" s="324"/>
      <c r="AG65" s="288">
        <f>'3 - 3. Etapa'!J32</f>
        <v>0</v>
      </c>
      <c r="AH65" s="289"/>
      <c r="AI65" s="289"/>
      <c r="AJ65" s="289"/>
      <c r="AK65" s="289"/>
      <c r="AL65" s="289"/>
      <c r="AM65" s="289"/>
      <c r="AN65" s="288">
        <f t="shared" si="0"/>
        <v>0</v>
      </c>
      <c r="AO65" s="289"/>
      <c r="AP65" s="289"/>
      <c r="AQ65" s="82" t="s">
        <v>86</v>
      </c>
      <c r="AR65" s="46"/>
      <c r="AS65" s="87">
        <v>0</v>
      </c>
      <c r="AT65" s="88">
        <f t="shared" si="1"/>
        <v>0</v>
      </c>
      <c r="AU65" s="89">
        <f>'3 - 3. Etapa'!P86</f>
        <v>0</v>
      </c>
      <c r="AV65" s="88">
        <f>'3 - 3. Etapa'!J35</f>
        <v>0</v>
      </c>
      <c r="AW65" s="88">
        <f>'3 - 3. Etapa'!J36</f>
        <v>0</v>
      </c>
      <c r="AX65" s="88">
        <f>'3 - 3. Etapa'!J37</f>
        <v>0</v>
      </c>
      <c r="AY65" s="88">
        <f>'3 - 3. Etapa'!J38</f>
        <v>0</v>
      </c>
      <c r="AZ65" s="88">
        <f>'3 - 3. Etapa'!F35</f>
        <v>0</v>
      </c>
      <c r="BA65" s="88">
        <f>'3 - 3. Etapa'!F36</f>
        <v>0</v>
      </c>
      <c r="BB65" s="88">
        <f>'3 - 3. Etapa'!F37</f>
        <v>0</v>
      </c>
      <c r="BC65" s="88">
        <f>'3 - 3. Etapa'!F38</f>
        <v>0</v>
      </c>
      <c r="BD65" s="90">
        <f>'3 - 3. Etapa'!F39</f>
        <v>0</v>
      </c>
      <c r="BT65" s="26" t="s">
        <v>82</v>
      </c>
      <c r="BV65" s="26" t="s">
        <v>76</v>
      </c>
      <c r="BW65" s="26" t="s">
        <v>104</v>
      </c>
      <c r="BX65" s="26" t="s">
        <v>101</v>
      </c>
      <c r="CL65" s="26" t="s">
        <v>3</v>
      </c>
    </row>
    <row r="66" spans="1:90" s="1" customFormat="1" ht="30" customHeight="1">
      <c r="B66" s="33"/>
      <c r="AR66" s="33"/>
    </row>
    <row r="67" spans="1:90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33"/>
    </row>
  </sheetData>
  <mergeCells count="82">
    <mergeCell ref="C52:G52"/>
    <mergeCell ref="D61:H61"/>
    <mergeCell ref="D60:H60"/>
    <mergeCell ref="D62:H62"/>
    <mergeCell ref="D55:H55"/>
    <mergeCell ref="D59:H59"/>
    <mergeCell ref="E64:I64"/>
    <mergeCell ref="E58:I58"/>
    <mergeCell ref="E63:I63"/>
    <mergeCell ref="E57:I57"/>
    <mergeCell ref="E56:I56"/>
    <mergeCell ref="I52:AF52"/>
    <mergeCell ref="J60:AF60"/>
    <mergeCell ref="J59:AF59"/>
    <mergeCell ref="J61:AF61"/>
    <mergeCell ref="J62:AF62"/>
    <mergeCell ref="J55:AF55"/>
    <mergeCell ref="K56:AF56"/>
    <mergeCell ref="K57:AF57"/>
    <mergeCell ref="K63:AF63"/>
    <mergeCell ref="K58:AF58"/>
    <mergeCell ref="K64:AF64"/>
    <mergeCell ref="L45:AO45"/>
    <mergeCell ref="E65:I65"/>
    <mergeCell ref="K65:AF65"/>
    <mergeCell ref="AG54:AM54"/>
    <mergeCell ref="AG63:AM63"/>
    <mergeCell ref="AG64:AM64"/>
    <mergeCell ref="AN64:AP64"/>
    <mergeCell ref="AN63:AP63"/>
    <mergeCell ref="AN59:AP59"/>
    <mergeCell ref="AN60:AP60"/>
    <mergeCell ref="AN61:AP61"/>
    <mergeCell ref="AN55:AP55"/>
    <mergeCell ref="AN62:AP6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2:AM62"/>
    <mergeCell ref="AG60:AM60"/>
    <mergeCell ref="AG59:AM59"/>
    <mergeCell ref="AG58:AM58"/>
    <mergeCell ref="AG52:AM52"/>
    <mergeCell ref="AG55:AM55"/>
    <mergeCell ref="AG56:AM56"/>
    <mergeCell ref="AG57:AM57"/>
    <mergeCell ref="AM47:AN47"/>
    <mergeCell ref="AM49:AP49"/>
    <mergeCell ref="AM50:AP50"/>
    <mergeCell ref="AN57:AP57"/>
    <mergeCell ref="AN56:AP56"/>
    <mergeCell ref="AN52:AP52"/>
    <mergeCell ref="AN58:AP58"/>
    <mergeCell ref="AS49:AT51"/>
    <mergeCell ref="AN65:AP65"/>
    <mergeCell ref="AG65:AM65"/>
    <mergeCell ref="AN54:AP54"/>
  </mergeCells>
  <hyperlinks>
    <hyperlink ref="A56" location="'3 - Zateplení obvodového ...'!C2" display="/" xr:uid="{00000000-0004-0000-0000-000000000000}"/>
    <hyperlink ref="A57" location="'4 - Venkovní výplně otvorů'!C2" display="/" xr:uid="{00000000-0004-0000-0000-000001000000}"/>
    <hyperlink ref="A58" location="'5 - Zateplení střechy a p...'!C2" display="/" xr:uid="{00000000-0004-0000-0000-000002000000}"/>
    <hyperlink ref="A59" location="'3 - Vzduchotechnika'!C2" display="/" xr:uid="{00000000-0004-0000-0000-000003000000}"/>
    <hyperlink ref="A60" location="'4 - Vytápění'!C2" display="/" xr:uid="{00000000-0004-0000-0000-000004000000}"/>
    <hyperlink ref="A61" location="'5 - Elektroinstalace ZN'!C2" display="/" xr:uid="{00000000-0004-0000-0000-000005000000}"/>
    <hyperlink ref="A63" location="'1 - 1. Etapa'!C2" display="/" xr:uid="{00000000-0004-0000-0000-000006000000}"/>
    <hyperlink ref="A64" location="'2 - 2. Etapa'!C2" display="/" xr:uid="{00000000-0004-0000-0000-000007000000}"/>
    <hyperlink ref="A65" location="'3 - 3. Etapa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90"/>
  <sheetViews>
    <sheetView showGridLines="0" topLeftCell="A57" workbookViewId="0">
      <selection activeCell="W85" sqref="W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104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113</v>
      </c>
      <c r="L4" s="21"/>
      <c r="M4" s="92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26.25" customHeight="1">
      <c r="B7" s="21"/>
      <c r="E7" s="331" t="str">
        <f>'Rekapitulace stavby'!K6</f>
        <v>Řešení školního stravování (jídelny) SŠT Znojmo, příspěvková organizace</v>
      </c>
      <c r="F7" s="332"/>
      <c r="G7" s="332"/>
      <c r="H7" s="332"/>
      <c r="L7" s="21"/>
    </row>
    <row r="8" spans="2:46" ht="12" customHeight="1">
      <c r="B8" s="21"/>
      <c r="D8" s="28" t="s">
        <v>126</v>
      </c>
      <c r="L8" s="21"/>
    </row>
    <row r="9" spans="2:46" s="1" customFormat="1" ht="16.5" customHeight="1">
      <c r="B9" s="33"/>
      <c r="E9" s="331" t="s">
        <v>2042</v>
      </c>
      <c r="F9" s="330"/>
      <c r="G9" s="330"/>
      <c r="H9" s="330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25" t="s">
        <v>2306</v>
      </c>
      <c r="F11" s="330"/>
      <c r="G11" s="330"/>
      <c r="H11" s="33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2. 12. 2024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3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3" t="str">
        <f>'Rekapitulace stavby'!E14</f>
        <v>Vyplň údaj</v>
      </c>
      <c r="F20" s="316"/>
      <c r="G20" s="316"/>
      <c r="H20" s="316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3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71.25" customHeight="1">
      <c r="B29" s="93"/>
      <c r="E29" s="320" t="s">
        <v>39</v>
      </c>
      <c r="F29" s="320"/>
      <c r="G29" s="320"/>
      <c r="H29" s="32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40</v>
      </c>
      <c r="J32" s="64">
        <f>ROUND(J86,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ROUND((SUM(BE86:BE89)),  2)</f>
        <v>0</v>
      </c>
      <c r="I35" s="95">
        <v>0.21</v>
      </c>
      <c r="J35" s="84">
        <f>ROUND(((SUM(BE86:BE89))*I35),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ROUND((SUM(BF86:BF89)),  2)</f>
        <v>0</v>
      </c>
      <c r="I36" s="95">
        <v>0.12</v>
      </c>
      <c r="J36" s="84">
        <f>ROUND(((SUM(BF86:BF89))*I36),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ROUND((SUM(BG86:BG89)),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ROUND((SUM(BH86:BH89)),  2)</f>
        <v>0</v>
      </c>
      <c r="I38" s="95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ROUND((SUM(BI86:BI89)),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50</v>
      </c>
      <c r="E41" s="55"/>
      <c r="F41" s="55"/>
      <c r="G41" s="98" t="s">
        <v>51</v>
      </c>
      <c r="H41" s="99" t="s">
        <v>52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148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26.25" customHeight="1">
      <c r="B50" s="33"/>
      <c r="E50" s="331" t="str">
        <f>E7</f>
        <v>Řešení školního stravování (jídelny) SŠT Znojmo, příspěvková organizace</v>
      </c>
      <c r="F50" s="332"/>
      <c r="G50" s="332"/>
      <c r="H50" s="332"/>
      <c r="L50" s="33"/>
    </row>
    <row r="51" spans="2:47" ht="12" customHeight="1">
      <c r="B51" s="21"/>
      <c r="C51" s="28" t="s">
        <v>126</v>
      </c>
      <c r="L51" s="21"/>
    </row>
    <row r="52" spans="2:47" s="1" customFormat="1" ht="16.5" customHeight="1">
      <c r="B52" s="33"/>
      <c r="E52" s="331" t="s">
        <v>2042</v>
      </c>
      <c r="F52" s="330"/>
      <c r="G52" s="330"/>
      <c r="H52" s="330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25" t="str">
        <f>E11</f>
        <v>3 - 3. Etapa - viz příloha č. 10 ZD</v>
      </c>
      <c r="F54" s="330"/>
      <c r="G54" s="330"/>
      <c r="H54" s="330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Uhelná 3261/6,66902 Znojmo</v>
      </c>
      <c r="I56" s="28" t="s">
        <v>23</v>
      </c>
      <c r="J56" s="50" t="str">
        <f>IF(J14="","",J14)</f>
        <v>2. 12. 2024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Střední škola technická Znojmo</v>
      </c>
      <c r="I58" s="28" t="s">
        <v>32</v>
      </c>
      <c r="J58" s="31" t="str">
        <f>E23</f>
        <v>LP Staving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149</v>
      </c>
      <c r="D61" s="96"/>
      <c r="E61" s="96"/>
      <c r="F61" s="96"/>
      <c r="G61" s="96"/>
      <c r="H61" s="96"/>
      <c r="I61" s="96"/>
      <c r="J61" s="103" t="s">
        <v>150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72</v>
      </c>
      <c r="J63" s="64">
        <f>J86</f>
        <v>0</v>
      </c>
      <c r="L63" s="33"/>
      <c r="AU63" s="18" t="s">
        <v>151</v>
      </c>
    </row>
    <row r="64" spans="2:47" s="8" customFormat="1" ht="24.95" customHeight="1">
      <c r="B64" s="105"/>
      <c r="D64" s="106" t="s">
        <v>2043</v>
      </c>
      <c r="E64" s="107"/>
      <c r="F64" s="107"/>
      <c r="G64" s="107"/>
      <c r="H64" s="107"/>
      <c r="I64" s="107"/>
      <c r="J64" s="108">
        <f>J87</f>
        <v>0</v>
      </c>
      <c r="L64" s="105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164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17</v>
      </c>
      <c r="L73" s="33"/>
    </row>
    <row r="74" spans="2:12" s="1" customFormat="1" ht="26.25" customHeight="1">
      <c r="B74" s="33"/>
      <c r="E74" s="331" t="str">
        <f>E7</f>
        <v>Řešení školního stravování (jídelny) SŠT Znojmo, příspěvková organizace</v>
      </c>
      <c r="F74" s="332"/>
      <c r="G74" s="332"/>
      <c r="H74" s="332"/>
      <c r="L74" s="33"/>
    </row>
    <row r="75" spans="2:12" ht="12" customHeight="1">
      <c r="B75" s="21"/>
      <c r="C75" s="28" t="s">
        <v>126</v>
      </c>
      <c r="L75" s="21"/>
    </row>
    <row r="76" spans="2:12" s="1" customFormat="1" ht="16.5" customHeight="1">
      <c r="B76" s="33"/>
      <c r="E76" s="331" t="s">
        <v>2042</v>
      </c>
      <c r="F76" s="330"/>
      <c r="G76" s="330"/>
      <c r="H76" s="330"/>
      <c r="L76" s="33"/>
    </row>
    <row r="77" spans="2:12" s="1" customFormat="1" ht="12" customHeight="1">
      <c r="B77" s="33"/>
      <c r="C77" s="28" t="s">
        <v>134</v>
      </c>
      <c r="L77" s="33"/>
    </row>
    <row r="78" spans="2:12" s="1" customFormat="1" ht="16.5" customHeight="1">
      <c r="B78" s="33"/>
      <c r="E78" s="325" t="str">
        <f>E11</f>
        <v>3 - 3. Etapa - viz příloha č. 10 ZD</v>
      </c>
      <c r="F78" s="330"/>
      <c r="G78" s="330"/>
      <c r="H78" s="330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F14</f>
        <v>Uhelná 3261/6,66902 Znojmo</v>
      </c>
      <c r="I80" s="28" t="s">
        <v>23</v>
      </c>
      <c r="J80" s="50" t="str">
        <f>IF(J14="","",J14)</f>
        <v>2. 12. 2024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25</v>
      </c>
      <c r="F82" s="26" t="str">
        <f>E17</f>
        <v>Střední škola technická Znojmo</v>
      </c>
      <c r="I82" s="28" t="s">
        <v>32</v>
      </c>
      <c r="J82" s="31" t="str">
        <f>E23</f>
        <v>LP Staving s.r.o.</v>
      </c>
      <c r="L82" s="33"/>
    </row>
    <row r="83" spans="2:65" s="1" customFormat="1" ht="15.2" customHeight="1">
      <c r="B83" s="33"/>
      <c r="C83" s="28" t="s">
        <v>30</v>
      </c>
      <c r="F83" s="26" t="str">
        <f>IF(E20="","",E20)</f>
        <v>Vyplň údaj</v>
      </c>
      <c r="I83" s="28" t="s">
        <v>36</v>
      </c>
      <c r="J83" s="31" t="str">
        <f>E26</f>
        <v xml:space="preserve"> 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13"/>
      <c r="C85" s="114" t="s">
        <v>165</v>
      </c>
      <c r="D85" s="115" t="s">
        <v>59</v>
      </c>
      <c r="E85" s="115" t="s">
        <v>55</v>
      </c>
      <c r="F85" s="115" t="s">
        <v>56</v>
      </c>
      <c r="G85" s="115" t="s">
        <v>166</v>
      </c>
      <c r="H85" s="115" t="s">
        <v>167</v>
      </c>
      <c r="I85" s="115" t="s">
        <v>168</v>
      </c>
      <c r="J85" s="115" t="s">
        <v>150</v>
      </c>
      <c r="K85" s="116" t="s">
        <v>169</v>
      </c>
      <c r="L85" s="113"/>
      <c r="M85" s="57" t="s">
        <v>3</v>
      </c>
      <c r="N85" s="58" t="s">
        <v>44</v>
      </c>
      <c r="O85" s="58" t="s">
        <v>170</v>
      </c>
      <c r="P85" s="58" t="s">
        <v>171</v>
      </c>
      <c r="Q85" s="58" t="s">
        <v>172</v>
      </c>
      <c r="R85" s="58" t="s">
        <v>173</v>
      </c>
      <c r="S85" s="58" t="s">
        <v>174</v>
      </c>
      <c r="T85" s="59" t="s">
        <v>175</v>
      </c>
    </row>
    <row r="86" spans="2:65" s="1" customFormat="1" ht="22.9" customHeight="1">
      <c r="B86" s="33"/>
      <c r="C86" s="62" t="s">
        <v>176</v>
      </c>
      <c r="J86" s="117">
        <f>BK86</f>
        <v>0</v>
      </c>
      <c r="L86" s="33"/>
      <c r="M86" s="60"/>
      <c r="N86" s="51"/>
      <c r="O86" s="51"/>
      <c r="P86" s="118">
        <f>P87</f>
        <v>0</v>
      </c>
      <c r="Q86" s="51"/>
      <c r="R86" s="118">
        <f>R87</f>
        <v>0</v>
      </c>
      <c r="S86" s="51"/>
      <c r="T86" s="119">
        <f>T87</f>
        <v>0</v>
      </c>
      <c r="AT86" s="18" t="s">
        <v>73</v>
      </c>
      <c r="AU86" s="18" t="s">
        <v>151</v>
      </c>
      <c r="BK86" s="120">
        <f>BK87</f>
        <v>0</v>
      </c>
    </row>
    <row r="87" spans="2:65" s="11" customFormat="1" ht="25.9" customHeight="1">
      <c r="B87" s="121"/>
      <c r="D87" s="122" t="s">
        <v>73</v>
      </c>
      <c r="E87" s="123" t="s">
        <v>2044</v>
      </c>
      <c r="F87" s="123" t="s">
        <v>2045</v>
      </c>
      <c r="I87" s="124"/>
      <c r="J87" s="125">
        <f>BK87</f>
        <v>0</v>
      </c>
      <c r="L87" s="121"/>
      <c r="M87" s="126"/>
      <c r="P87" s="127">
        <f>SUM(P88:P89)</f>
        <v>0</v>
      </c>
      <c r="R87" s="127">
        <f>SUM(R88:R89)</f>
        <v>0</v>
      </c>
      <c r="T87" s="128">
        <f>SUM(T88:T89)</f>
        <v>0</v>
      </c>
      <c r="AR87" s="122" t="s">
        <v>88</v>
      </c>
      <c r="AT87" s="129" t="s">
        <v>73</v>
      </c>
      <c r="AU87" s="129" t="s">
        <v>74</v>
      </c>
      <c r="AY87" s="122" t="s">
        <v>179</v>
      </c>
      <c r="BK87" s="130">
        <f>SUM(BK88:BK89)</f>
        <v>0</v>
      </c>
    </row>
    <row r="88" spans="2:65" s="1" customFormat="1" ht="24.2" customHeight="1">
      <c r="B88" s="133"/>
      <c r="C88" s="134" t="s">
        <v>84</v>
      </c>
      <c r="D88" s="134" t="s">
        <v>184</v>
      </c>
      <c r="E88" s="135" t="s">
        <v>84</v>
      </c>
      <c r="F88" s="136" t="s">
        <v>2049</v>
      </c>
      <c r="G88" s="137" t="s">
        <v>757</v>
      </c>
      <c r="H88" s="138">
        <v>1</v>
      </c>
      <c r="I88" s="139"/>
      <c r="J88" s="140">
        <f>ROUND(I88*H88,2)</f>
        <v>0</v>
      </c>
      <c r="K88" s="136" t="s">
        <v>3</v>
      </c>
      <c r="L88" s="33"/>
      <c r="M88" s="141" t="s">
        <v>3</v>
      </c>
      <c r="N88" s="142" t="s">
        <v>45</v>
      </c>
      <c r="P88" s="143">
        <f>O88*H88</f>
        <v>0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AR88" s="145" t="s">
        <v>291</v>
      </c>
      <c r="AT88" s="145" t="s">
        <v>184</v>
      </c>
      <c r="AU88" s="145" t="s">
        <v>78</v>
      </c>
      <c r="AY88" s="18" t="s">
        <v>179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8" t="s">
        <v>78</v>
      </c>
      <c r="BK88" s="146">
        <f>ROUND(I88*H88,2)</f>
        <v>0</v>
      </c>
      <c r="BL88" s="18" t="s">
        <v>291</v>
      </c>
      <c r="BM88" s="145" t="s">
        <v>2050</v>
      </c>
    </row>
    <row r="89" spans="2:65" s="1" customFormat="1" ht="19.5">
      <c r="B89" s="33"/>
      <c r="D89" s="147" t="s">
        <v>189</v>
      </c>
      <c r="F89" s="148" t="s">
        <v>2307</v>
      </c>
      <c r="I89" s="149"/>
      <c r="L89" s="33"/>
      <c r="M89" s="191"/>
      <c r="N89" s="192"/>
      <c r="O89" s="192"/>
      <c r="P89" s="192"/>
      <c r="Q89" s="192"/>
      <c r="R89" s="192"/>
      <c r="S89" s="192"/>
      <c r="T89" s="193"/>
      <c r="AT89" s="18" t="s">
        <v>189</v>
      </c>
      <c r="AU89" s="18" t="s">
        <v>78</v>
      </c>
    </row>
    <row r="90" spans="2:65" s="1" customFormat="1" ht="6.95" customHeight="1"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33"/>
    </row>
  </sheetData>
  <autoFilter ref="C85:K89" xr:uid="{00000000-0009-0000-0000-000009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H302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2051</v>
      </c>
      <c r="H4" s="21"/>
    </row>
    <row r="5" spans="2:8" ht="12" customHeight="1">
      <c r="B5" s="21"/>
      <c r="C5" s="25" t="s">
        <v>14</v>
      </c>
      <c r="D5" s="320" t="s">
        <v>15</v>
      </c>
      <c r="E5" s="296"/>
      <c r="F5" s="296"/>
      <c r="H5" s="21"/>
    </row>
    <row r="6" spans="2:8" ht="36.950000000000003" customHeight="1">
      <c r="B6" s="21"/>
      <c r="C6" s="27" t="s">
        <v>17</v>
      </c>
      <c r="D6" s="317" t="s">
        <v>18</v>
      </c>
      <c r="E6" s="296"/>
      <c r="F6" s="296"/>
      <c r="H6" s="21"/>
    </row>
    <row r="7" spans="2:8" ht="16.5" customHeight="1">
      <c r="B7" s="21"/>
      <c r="C7" s="28" t="s">
        <v>23</v>
      </c>
      <c r="D7" s="50" t="str">
        <f>'Rekapitulace stavby'!AN8</f>
        <v>2. 12. 2024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13"/>
      <c r="C9" s="114" t="s">
        <v>55</v>
      </c>
      <c r="D9" s="115" t="s">
        <v>56</v>
      </c>
      <c r="E9" s="115" t="s">
        <v>166</v>
      </c>
      <c r="F9" s="116" t="s">
        <v>2052</v>
      </c>
      <c r="H9" s="113"/>
    </row>
    <row r="10" spans="2:8" s="1" customFormat="1" ht="26.45" customHeight="1">
      <c r="B10" s="33"/>
      <c r="C10" s="195" t="s">
        <v>2053</v>
      </c>
      <c r="D10" s="195" t="s">
        <v>85</v>
      </c>
      <c r="H10" s="33"/>
    </row>
    <row r="11" spans="2:8" s="1" customFormat="1" ht="16.899999999999999" customHeight="1">
      <c r="B11" s="33"/>
      <c r="C11" s="196" t="s">
        <v>105</v>
      </c>
      <c r="D11" s="197" t="s">
        <v>106</v>
      </c>
      <c r="E11" s="198" t="s">
        <v>107</v>
      </c>
      <c r="F11" s="199">
        <v>1176.06</v>
      </c>
      <c r="H11" s="33"/>
    </row>
    <row r="12" spans="2:8" s="1" customFormat="1" ht="16.899999999999999" customHeight="1">
      <c r="B12" s="33"/>
      <c r="C12" s="200" t="s">
        <v>3</v>
      </c>
      <c r="D12" s="200" t="s">
        <v>321</v>
      </c>
      <c r="E12" s="18" t="s">
        <v>3</v>
      </c>
      <c r="F12" s="201">
        <v>0</v>
      </c>
      <c r="H12" s="33"/>
    </row>
    <row r="13" spans="2:8" s="1" customFormat="1" ht="16.899999999999999" customHeight="1">
      <c r="B13" s="33"/>
      <c r="C13" s="200" t="s">
        <v>3</v>
      </c>
      <c r="D13" s="200" t="s">
        <v>322</v>
      </c>
      <c r="E13" s="18" t="s">
        <v>3</v>
      </c>
      <c r="F13" s="201">
        <v>279.72500000000002</v>
      </c>
      <c r="H13" s="33"/>
    </row>
    <row r="14" spans="2:8" s="1" customFormat="1" ht="16.899999999999999" customHeight="1">
      <c r="B14" s="33"/>
      <c r="C14" s="200" t="s">
        <v>3</v>
      </c>
      <c r="D14" s="200" t="s">
        <v>323</v>
      </c>
      <c r="E14" s="18" t="s">
        <v>3</v>
      </c>
      <c r="F14" s="201">
        <v>0</v>
      </c>
      <c r="H14" s="33"/>
    </row>
    <row r="15" spans="2:8" s="1" customFormat="1" ht="16.899999999999999" customHeight="1">
      <c r="B15" s="33"/>
      <c r="C15" s="200" t="s">
        <v>3</v>
      </c>
      <c r="D15" s="200" t="s">
        <v>324</v>
      </c>
      <c r="E15" s="18" t="s">
        <v>3</v>
      </c>
      <c r="F15" s="201">
        <v>386.33800000000002</v>
      </c>
      <c r="H15" s="33"/>
    </row>
    <row r="16" spans="2:8" s="1" customFormat="1" ht="16.899999999999999" customHeight="1">
      <c r="B16" s="33"/>
      <c r="C16" s="200" t="s">
        <v>3</v>
      </c>
      <c r="D16" s="200" t="s">
        <v>325</v>
      </c>
      <c r="E16" s="18" t="s">
        <v>3</v>
      </c>
      <c r="F16" s="201">
        <v>0</v>
      </c>
      <c r="H16" s="33"/>
    </row>
    <row r="17" spans="2:8" s="1" customFormat="1" ht="16.899999999999999" customHeight="1">
      <c r="B17" s="33"/>
      <c r="C17" s="200" t="s">
        <v>3</v>
      </c>
      <c r="D17" s="200" t="s">
        <v>326</v>
      </c>
      <c r="E17" s="18" t="s">
        <v>3</v>
      </c>
      <c r="F17" s="201">
        <v>152.328</v>
      </c>
      <c r="H17" s="33"/>
    </row>
    <row r="18" spans="2:8" s="1" customFormat="1" ht="16.899999999999999" customHeight="1">
      <c r="B18" s="33"/>
      <c r="C18" s="200" t="s">
        <v>3</v>
      </c>
      <c r="D18" s="200" t="s">
        <v>327</v>
      </c>
      <c r="E18" s="18" t="s">
        <v>3</v>
      </c>
      <c r="F18" s="201">
        <v>0</v>
      </c>
      <c r="H18" s="33"/>
    </row>
    <row r="19" spans="2:8" s="1" customFormat="1" ht="16.899999999999999" customHeight="1">
      <c r="B19" s="33"/>
      <c r="C19" s="200" t="s">
        <v>3</v>
      </c>
      <c r="D19" s="200" t="s">
        <v>328</v>
      </c>
      <c r="E19" s="18" t="s">
        <v>3</v>
      </c>
      <c r="F19" s="201">
        <v>140.18899999999999</v>
      </c>
      <c r="H19" s="33"/>
    </row>
    <row r="20" spans="2:8" s="1" customFormat="1" ht="16.899999999999999" customHeight="1">
      <c r="B20" s="33"/>
      <c r="C20" s="200" t="s">
        <v>3</v>
      </c>
      <c r="D20" s="200" t="s">
        <v>2054</v>
      </c>
      <c r="E20" s="18" t="s">
        <v>3</v>
      </c>
      <c r="F20" s="201">
        <v>0</v>
      </c>
      <c r="H20" s="33"/>
    </row>
    <row r="21" spans="2:8" s="1" customFormat="1" ht="16.899999999999999" customHeight="1">
      <c r="B21" s="33"/>
      <c r="C21" s="200" t="s">
        <v>3</v>
      </c>
      <c r="D21" s="200" t="s">
        <v>2055</v>
      </c>
      <c r="E21" s="18" t="s">
        <v>3</v>
      </c>
      <c r="F21" s="201">
        <v>217.48</v>
      </c>
      <c r="H21" s="33"/>
    </row>
    <row r="22" spans="2:8" s="1" customFormat="1" ht="16.899999999999999" customHeight="1">
      <c r="B22" s="33"/>
      <c r="C22" s="200" t="s">
        <v>3</v>
      </c>
      <c r="D22" s="200" t="s">
        <v>278</v>
      </c>
      <c r="E22" s="18" t="s">
        <v>3</v>
      </c>
      <c r="F22" s="201">
        <v>1176.06</v>
      </c>
      <c r="H22" s="33"/>
    </row>
    <row r="23" spans="2:8" s="1" customFormat="1" ht="16.899999999999999" customHeight="1">
      <c r="B23" s="33"/>
      <c r="C23" s="202" t="s">
        <v>2056</v>
      </c>
      <c r="H23" s="33"/>
    </row>
    <row r="24" spans="2:8" s="1" customFormat="1" ht="16.899999999999999" customHeight="1">
      <c r="B24" s="33"/>
      <c r="C24" s="200" t="s">
        <v>394</v>
      </c>
      <c r="D24" s="200" t="s">
        <v>395</v>
      </c>
      <c r="E24" s="18" t="s">
        <v>107</v>
      </c>
      <c r="F24" s="201">
        <v>1176.06</v>
      </c>
      <c r="H24" s="33"/>
    </row>
    <row r="25" spans="2:8" s="1" customFormat="1" ht="22.5">
      <c r="B25" s="33"/>
      <c r="C25" s="200" t="s">
        <v>400</v>
      </c>
      <c r="D25" s="200" t="s">
        <v>401</v>
      </c>
      <c r="E25" s="18" t="s">
        <v>107</v>
      </c>
      <c r="F25" s="201">
        <v>158768.1</v>
      </c>
      <c r="H25" s="33"/>
    </row>
    <row r="26" spans="2:8" s="1" customFormat="1" ht="22.5">
      <c r="B26" s="33"/>
      <c r="C26" s="200" t="s">
        <v>412</v>
      </c>
      <c r="D26" s="200" t="s">
        <v>413</v>
      </c>
      <c r="E26" s="18" t="s">
        <v>107</v>
      </c>
      <c r="F26" s="201">
        <v>1176.06</v>
      </c>
      <c r="H26" s="33"/>
    </row>
    <row r="27" spans="2:8" s="1" customFormat="1" ht="16.899999999999999" customHeight="1">
      <c r="B27" s="33"/>
      <c r="C27" s="200" t="s">
        <v>462</v>
      </c>
      <c r="D27" s="200" t="s">
        <v>463</v>
      </c>
      <c r="E27" s="18" t="s">
        <v>107</v>
      </c>
      <c r="F27" s="201">
        <v>1176.06</v>
      </c>
      <c r="H27" s="33"/>
    </row>
    <row r="28" spans="2:8" s="1" customFormat="1" ht="16.899999999999999" customHeight="1">
      <c r="B28" s="33"/>
      <c r="C28" s="200" t="s">
        <v>468</v>
      </c>
      <c r="D28" s="200" t="s">
        <v>469</v>
      </c>
      <c r="E28" s="18" t="s">
        <v>107</v>
      </c>
      <c r="F28" s="201">
        <v>158768.1</v>
      </c>
      <c r="H28" s="33"/>
    </row>
    <row r="29" spans="2:8" s="1" customFormat="1" ht="16.899999999999999" customHeight="1">
      <c r="B29" s="33"/>
      <c r="C29" s="200" t="s">
        <v>474</v>
      </c>
      <c r="D29" s="200" t="s">
        <v>475</v>
      </c>
      <c r="E29" s="18" t="s">
        <v>107</v>
      </c>
      <c r="F29" s="201">
        <v>1176.06</v>
      </c>
      <c r="H29" s="33"/>
    </row>
    <row r="30" spans="2:8" s="1" customFormat="1" ht="16.899999999999999" customHeight="1">
      <c r="B30" s="33"/>
      <c r="C30" s="200" t="s">
        <v>487</v>
      </c>
      <c r="D30" s="200" t="s">
        <v>488</v>
      </c>
      <c r="E30" s="18" t="s">
        <v>107</v>
      </c>
      <c r="F30" s="201">
        <v>1176.06</v>
      </c>
      <c r="H30" s="33"/>
    </row>
    <row r="31" spans="2:8" s="1" customFormat="1" ht="16.899999999999999" customHeight="1">
      <c r="B31" s="33"/>
      <c r="C31" s="196" t="s">
        <v>109</v>
      </c>
      <c r="D31" s="197" t="s">
        <v>110</v>
      </c>
      <c r="E31" s="198" t="s">
        <v>111</v>
      </c>
      <c r="F31" s="199">
        <v>145.22999999999999</v>
      </c>
      <c r="H31" s="33"/>
    </row>
    <row r="32" spans="2:8" s="1" customFormat="1" ht="16.899999999999999" customHeight="1">
      <c r="B32" s="33"/>
      <c r="C32" s="200" t="s">
        <v>3</v>
      </c>
      <c r="D32" s="200" t="s">
        <v>2057</v>
      </c>
      <c r="E32" s="18" t="s">
        <v>3</v>
      </c>
      <c r="F32" s="201">
        <v>108.02</v>
      </c>
      <c r="H32" s="33"/>
    </row>
    <row r="33" spans="2:8" s="1" customFormat="1" ht="16.899999999999999" customHeight="1">
      <c r="B33" s="33"/>
      <c r="C33" s="200" t="s">
        <v>3</v>
      </c>
      <c r="D33" s="200" t="s">
        <v>2058</v>
      </c>
      <c r="E33" s="18" t="s">
        <v>3</v>
      </c>
      <c r="F33" s="201">
        <v>37.21</v>
      </c>
      <c r="H33" s="33"/>
    </row>
    <row r="34" spans="2:8" s="1" customFormat="1" ht="16.899999999999999" customHeight="1">
      <c r="B34" s="33"/>
      <c r="C34" s="200" t="s">
        <v>3</v>
      </c>
      <c r="D34" s="200" t="s">
        <v>278</v>
      </c>
      <c r="E34" s="18" t="s">
        <v>3</v>
      </c>
      <c r="F34" s="201">
        <v>145.22999999999999</v>
      </c>
      <c r="H34" s="33"/>
    </row>
    <row r="35" spans="2:8" s="1" customFormat="1" ht="16.899999999999999" customHeight="1">
      <c r="B35" s="33"/>
      <c r="C35" s="202" t="s">
        <v>2056</v>
      </c>
      <c r="H35" s="33"/>
    </row>
    <row r="36" spans="2:8" s="1" customFormat="1" ht="16.899999999999999" customHeight="1">
      <c r="B36" s="33"/>
      <c r="C36" s="200" t="s">
        <v>196</v>
      </c>
      <c r="D36" s="200" t="s">
        <v>197</v>
      </c>
      <c r="E36" s="18" t="s">
        <v>107</v>
      </c>
      <c r="F36" s="201">
        <v>130.37700000000001</v>
      </c>
      <c r="H36" s="33"/>
    </row>
    <row r="37" spans="2:8" s="1" customFormat="1" ht="16.899999999999999" customHeight="1">
      <c r="B37" s="33"/>
      <c r="C37" s="200" t="s">
        <v>206</v>
      </c>
      <c r="D37" s="200" t="s">
        <v>207</v>
      </c>
      <c r="E37" s="18" t="s">
        <v>107</v>
      </c>
      <c r="F37" s="201">
        <v>130.37700000000001</v>
      </c>
      <c r="H37" s="33"/>
    </row>
    <row r="38" spans="2:8" s="1" customFormat="1" ht="16.899999999999999" customHeight="1">
      <c r="B38" s="33"/>
      <c r="C38" s="200" t="s">
        <v>216</v>
      </c>
      <c r="D38" s="200" t="s">
        <v>217</v>
      </c>
      <c r="E38" s="18" t="s">
        <v>107</v>
      </c>
      <c r="F38" s="201">
        <v>793.46900000000005</v>
      </c>
      <c r="H38" s="33"/>
    </row>
    <row r="39" spans="2:8" s="1" customFormat="1" ht="22.5">
      <c r="B39" s="33"/>
      <c r="C39" s="200" t="s">
        <v>231</v>
      </c>
      <c r="D39" s="200" t="s">
        <v>232</v>
      </c>
      <c r="E39" s="18" t="s">
        <v>107</v>
      </c>
      <c r="F39" s="201">
        <v>759.49099999999999</v>
      </c>
      <c r="H39" s="33"/>
    </row>
    <row r="40" spans="2:8" s="1" customFormat="1" ht="22.5">
      <c r="B40" s="33"/>
      <c r="C40" s="200" t="s">
        <v>255</v>
      </c>
      <c r="D40" s="200" t="s">
        <v>256</v>
      </c>
      <c r="E40" s="18" t="s">
        <v>107</v>
      </c>
      <c r="F40" s="201">
        <v>763.95500000000004</v>
      </c>
      <c r="H40" s="33"/>
    </row>
    <row r="41" spans="2:8" s="1" customFormat="1" ht="16.899999999999999" customHeight="1">
      <c r="B41" s="33"/>
      <c r="C41" s="200" t="s">
        <v>342</v>
      </c>
      <c r="D41" s="200" t="s">
        <v>343</v>
      </c>
      <c r="E41" s="18" t="s">
        <v>107</v>
      </c>
      <c r="F41" s="201">
        <v>793.46900000000005</v>
      </c>
      <c r="H41" s="33"/>
    </row>
    <row r="42" spans="2:8" s="1" customFormat="1" ht="16.899999999999999" customHeight="1">
      <c r="B42" s="33"/>
      <c r="C42" s="200" t="s">
        <v>521</v>
      </c>
      <c r="D42" s="200" t="s">
        <v>522</v>
      </c>
      <c r="E42" s="18" t="s">
        <v>107</v>
      </c>
      <c r="F42" s="201">
        <v>130.37700000000001</v>
      </c>
      <c r="H42" s="33"/>
    </row>
    <row r="43" spans="2:8" s="1" customFormat="1" ht="16.899999999999999" customHeight="1">
      <c r="B43" s="33"/>
      <c r="C43" s="200" t="s">
        <v>536</v>
      </c>
      <c r="D43" s="200" t="s">
        <v>537</v>
      </c>
      <c r="E43" s="18" t="s">
        <v>107</v>
      </c>
      <c r="F43" s="201">
        <v>130.37700000000001</v>
      </c>
      <c r="H43" s="33"/>
    </row>
    <row r="44" spans="2:8" s="1" customFormat="1" ht="16.899999999999999" customHeight="1">
      <c r="B44" s="33"/>
      <c r="C44" s="200" t="s">
        <v>547</v>
      </c>
      <c r="D44" s="200" t="s">
        <v>548</v>
      </c>
      <c r="E44" s="18" t="s">
        <v>107</v>
      </c>
      <c r="F44" s="201">
        <v>130.37700000000001</v>
      </c>
      <c r="H44" s="33"/>
    </row>
    <row r="45" spans="2:8" s="1" customFormat="1" ht="16.899999999999999" customHeight="1">
      <c r="B45" s="33"/>
      <c r="C45" s="200" t="s">
        <v>553</v>
      </c>
      <c r="D45" s="200" t="s">
        <v>554</v>
      </c>
      <c r="E45" s="18" t="s">
        <v>245</v>
      </c>
      <c r="F45" s="201">
        <v>148.43</v>
      </c>
      <c r="H45" s="33"/>
    </row>
    <row r="46" spans="2:8" s="1" customFormat="1" ht="22.5">
      <c r="B46" s="33"/>
      <c r="C46" s="200" t="s">
        <v>573</v>
      </c>
      <c r="D46" s="200" t="s">
        <v>574</v>
      </c>
      <c r="E46" s="18" t="s">
        <v>107</v>
      </c>
      <c r="F46" s="201">
        <v>130.37700000000001</v>
      </c>
      <c r="H46" s="33"/>
    </row>
    <row r="47" spans="2:8" s="1" customFormat="1" ht="16.899999999999999" customHeight="1">
      <c r="B47" s="33"/>
      <c r="C47" s="200" t="s">
        <v>501</v>
      </c>
      <c r="D47" s="200" t="s">
        <v>502</v>
      </c>
      <c r="E47" s="18" t="s">
        <v>107</v>
      </c>
      <c r="F47" s="201">
        <v>145.22999999999999</v>
      </c>
      <c r="H47" s="33"/>
    </row>
    <row r="48" spans="2:8" s="1" customFormat="1" ht="16.899999999999999" customHeight="1">
      <c r="B48" s="33"/>
      <c r="C48" s="200" t="s">
        <v>238</v>
      </c>
      <c r="D48" s="200" t="s">
        <v>239</v>
      </c>
      <c r="E48" s="18" t="s">
        <v>107</v>
      </c>
      <c r="F48" s="201">
        <v>779.23400000000004</v>
      </c>
      <c r="H48" s="33"/>
    </row>
    <row r="49" spans="2:8" s="1" customFormat="1" ht="16.899999999999999" customHeight="1">
      <c r="B49" s="33"/>
      <c r="C49" s="196" t="s">
        <v>114</v>
      </c>
      <c r="D49" s="197" t="s">
        <v>115</v>
      </c>
      <c r="E49" s="198" t="s">
        <v>107</v>
      </c>
      <c r="F49" s="199">
        <v>44.878999999999998</v>
      </c>
      <c r="H49" s="33"/>
    </row>
    <row r="50" spans="2:8" s="1" customFormat="1" ht="16.899999999999999" customHeight="1">
      <c r="B50" s="33"/>
      <c r="C50" s="200" t="s">
        <v>3</v>
      </c>
      <c r="D50" s="200" t="s">
        <v>2059</v>
      </c>
      <c r="E50" s="18" t="s">
        <v>3</v>
      </c>
      <c r="F50" s="201">
        <v>43.569000000000003</v>
      </c>
      <c r="H50" s="33"/>
    </row>
    <row r="51" spans="2:8" s="1" customFormat="1" ht="16.899999999999999" customHeight="1">
      <c r="B51" s="33"/>
      <c r="C51" s="200" t="s">
        <v>3</v>
      </c>
      <c r="D51" s="200" t="s">
        <v>2060</v>
      </c>
      <c r="E51" s="18" t="s">
        <v>3</v>
      </c>
      <c r="F51" s="201">
        <v>0.96</v>
      </c>
      <c r="H51" s="33"/>
    </row>
    <row r="52" spans="2:8" s="1" customFormat="1" ht="16.899999999999999" customHeight="1">
      <c r="B52" s="33"/>
      <c r="C52" s="200" t="s">
        <v>3</v>
      </c>
      <c r="D52" s="200" t="s">
        <v>2061</v>
      </c>
      <c r="E52" s="18" t="s">
        <v>3</v>
      </c>
      <c r="F52" s="201">
        <v>0</v>
      </c>
      <c r="H52" s="33"/>
    </row>
    <row r="53" spans="2:8" s="1" customFormat="1" ht="16.899999999999999" customHeight="1">
      <c r="B53" s="33"/>
      <c r="C53" s="200" t="s">
        <v>3</v>
      </c>
      <c r="D53" s="200" t="s">
        <v>2062</v>
      </c>
      <c r="E53" s="18" t="s">
        <v>3</v>
      </c>
      <c r="F53" s="201">
        <v>1.8</v>
      </c>
      <c r="H53" s="33"/>
    </row>
    <row r="54" spans="2:8" s="1" customFormat="1" ht="16.899999999999999" customHeight="1">
      <c r="B54" s="33"/>
      <c r="C54" s="200" t="s">
        <v>3</v>
      </c>
      <c r="D54" s="200" t="s">
        <v>2063</v>
      </c>
      <c r="E54" s="18" t="s">
        <v>3</v>
      </c>
      <c r="F54" s="201">
        <v>1.4</v>
      </c>
      <c r="H54" s="33"/>
    </row>
    <row r="55" spans="2:8" s="1" customFormat="1" ht="16.899999999999999" customHeight="1">
      <c r="B55" s="33"/>
      <c r="C55" s="200" t="s">
        <v>3</v>
      </c>
      <c r="D55" s="200" t="s">
        <v>2064</v>
      </c>
      <c r="E55" s="18" t="s">
        <v>3</v>
      </c>
      <c r="F55" s="201">
        <v>0</v>
      </c>
      <c r="H55" s="33"/>
    </row>
    <row r="56" spans="2:8" s="1" customFormat="1" ht="16.899999999999999" customHeight="1">
      <c r="B56" s="33"/>
      <c r="C56" s="200" t="s">
        <v>3</v>
      </c>
      <c r="D56" s="200" t="s">
        <v>2065</v>
      </c>
      <c r="E56" s="18" t="s">
        <v>3</v>
      </c>
      <c r="F56" s="201">
        <v>-2.85</v>
      </c>
      <c r="H56" s="33"/>
    </row>
    <row r="57" spans="2:8" s="1" customFormat="1" ht="16.899999999999999" customHeight="1">
      <c r="B57" s="33"/>
      <c r="C57" s="200" t="s">
        <v>3</v>
      </c>
      <c r="D57" s="200" t="s">
        <v>278</v>
      </c>
      <c r="E57" s="18" t="s">
        <v>3</v>
      </c>
      <c r="F57" s="201">
        <v>44.878999999999998</v>
      </c>
      <c r="H57" s="33"/>
    </row>
    <row r="58" spans="2:8" s="1" customFormat="1" ht="16.899999999999999" customHeight="1">
      <c r="B58" s="33"/>
      <c r="C58" s="202" t="s">
        <v>2056</v>
      </c>
      <c r="H58" s="33"/>
    </row>
    <row r="59" spans="2:8" s="1" customFormat="1" ht="16.899999999999999" customHeight="1">
      <c r="B59" s="33"/>
      <c r="C59" s="200" t="s">
        <v>226</v>
      </c>
      <c r="D59" s="200" t="s">
        <v>227</v>
      </c>
      <c r="E59" s="18" t="s">
        <v>107</v>
      </c>
      <c r="F59" s="201">
        <v>44.878999999999998</v>
      </c>
      <c r="H59" s="33"/>
    </row>
    <row r="60" spans="2:8" s="1" customFormat="1" ht="16.899999999999999" customHeight="1">
      <c r="B60" s="33"/>
      <c r="C60" s="196" t="s">
        <v>117</v>
      </c>
      <c r="D60" s="197" t="s">
        <v>118</v>
      </c>
      <c r="E60" s="198" t="s">
        <v>111</v>
      </c>
      <c r="F60" s="199">
        <v>175.62</v>
      </c>
      <c r="H60" s="33"/>
    </row>
    <row r="61" spans="2:8" s="1" customFormat="1" ht="16.899999999999999" customHeight="1">
      <c r="B61" s="33"/>
      <c r="C61" s="200" t="s">
        <v>3</v>
      </c>
      <c r="D61" s="200" t="s">
        <v>610</v>
      </c>
      <c r="E61" s="18" t="s">
        <v>3</v>
      </c>
      <c r="F61" s="201">
        <v>0</v>
      </c>
      <c r="H61" s="33"/>
    </row>
    <row r="62" spans="2:8" s="1" customFormat="1" ht="16.899999999999999" customHeight="1">
      <c r="B62" s="33"/>
      <c r="C62" s="200" t="s">
        <v>3</v>
      </c>
      <c r="D62" s="200" t="s">
        <v>2066</v>
      </c>
      <c r="E62" s="18" t="s">
        <v>3</v>
      </c>
      <c r="F62" s="201">
        <v>0</v>
      </c>
      <c r="H62" s="33"/>
    </row>
    <row r="63" spans="2:8" s="1" customFormat="1" ht="16.899999999999999" customHeight="1">
      <c r="B63" s="33"/>
      <c r="C63" s="200" t="s">
        <v>3</v>
      </c>
      <c r="D63" s="200" t="s">
        <v>2067</v>
      </c>
      <c r="E63" s="18" t="s">
        <v>3</v>
      </c>
      <c r="F63" s="201">
        <v>91.2</v>
      </c>
      <c r="H63" s="33"/>
    </row>
    <row r="64" spans="2:8" s="1" customFormat="1" ht="16.899999999999999" customHeight="1">
      <c r="B64" s="33"/>
      <c r="C64" s="200" t="s">
        <v>3</v>
      </c>
      <c r="D64" s="200" t="s">
        <v>2068</v>
      </c>
      <c r="E64" s="18" t="s">
        <v>3</v>
      </c>
      <c r="F64" s="201">
        <v>0</v>
      </c>
      <c r="H64" s="33"/>
    </row>
    <row r="65" spans="2:8" s="1" customFormat="1" ht="16.899999999999999" customHeight="1">
      <c r="B65" s="33"/>
      <c r="C65" s="200" t="s">
        <v>3</v>
      </c>
      <c r="D65" s="200" t="s">
        <v>2069</v>
      </c>
      <c r="E65" s="18" t="s">
        <v>3</v>
      </c>
      <c r="F65" s="201">
        <v>18.22</v>
      </c>
      <c r="H65" s="33"/>
    </row>
    <row r="66" spans="2:8" s="1" customFormat="1" ht="16.899999999999999" customHeight="1">
      <c r="B66" s="33"/>
      <c r="C66" s="200" t="s">
        <v>3</v>
      </c>
      <c r="D66" s="200" t="s">
        <v>612</v>
      </c>
      <c r="E66" s="18" t="s">
        <v>3</v>
      </c>
      <c r="F66" s="201">
        <v>0</v>
      </c>
      <c r="H66" s="33"/>
    </row>
    <row r="67" spans="2:8" s="1" customFormat="1" ht="16.899999999999999" customHeight="1">
      <c r="B67" s="33"/>
      <c r="C67" s="200" t="s">
        <v>3</v>
      </c>
      <c r="D67" s="200" t="s">
        <v>2066</v>
      </c>
      <c r="E67" s="18" t="s">
        <v>3</v>
      </c>
      <c r="F67" s="201">
        <v>0</v>
      </c>
      <c r="H67" s="33"/>
    </row>
    <row r="68" spans="2:8" s="1" customFormat="1" ht="16.899999999999999" customHeight="1">
      <c r="B68" s="33"/>
      <c r="C68" s="200" t="s">
        <v>3</v>
      </c>
      <c r="D68" s="200" t="s">
        <v>2070</v>
      </c>
      <c r="E68" s="18" t="s">
        <v>3</v>
      </c>
      <c r="F68" s="201">
        <v>57.8</v>
      </c>
      <c r="H68" s="33"/>
    </row>
    <row r="69" spans="2:8" s="1" customFormat="1" ht="16.899999999999999" customHeight="1">
      <c r="B69" s="33"/>
      <c r="C69" s="200" t="s">
        <v>3</v>
      </c>
      <c r="D69" s="200" t="s">
        <v>2068</v>
      </c>
      <c r="E69" s="18" t="s">
        <v>3</v>
      </c>
      <c r="F69" s="201">
        <v>0</v>
      </c>
      <c r="H69" s="33"/>
    </row>
    <row r="70" spans="2:8" s="1" customFormat="1" ht="16.899999999999999" customHeight="1">
      <c r="B70" s="33"/>
      <c r="C70" s="200" t="s">
        <v>3</v>
      </c>
      <c r="D70" s="200" t="s">
        <v>2071</v>
      </c>
      <c r="E70" s="18" t="s">
        <v>3</v>
      </c>
      <c r="F70" s="201">
        <v>8.4</v>
      </c>
      <c r="H70" s="33"/>
    </row>
    <row r="71" spans="2:8" s="1" customFormat="1" ht="16.899999999999999" customHeight="1">
      <c r="B71" s="33"/>
      <c r="C71" s="200" t="s">
        <v>3</v>
      </c>
      <c r="D71" s="200" t="s">
        <v>278</v>
      </c>
      <c r="E71" s="18" t="s">
        <v>3</v>
      </c>
      <c r="F71" s="201">
        <v>175.62</v>
      </c>
      <c r="H71" s="33"/>
    </row>
    <row r="72" spans="2:8" s="1" customFormat="1" ht="16.899999999999999" customHeight="1">
      <c r="B72" s="33"/>
      <c r="C72" s="202" t="s">
        <v>2056</v>
      </c>
      <c r="H72" s="33"/>
    </row>
    <row r="73" spans="2:8" s="1" customFormat="1" ht="16.899999999999999" customHeight="1">
      <c r="B73" s="33"/>
      <c r="C73" s="200" t="s">
        <v>260</v>
      </c>
      <c r="D73" s="200" t="s">
        <v>261</v>
      </c>
      <c r="E73" s="18" t="s">
        <v>245</v>
      </c>
      <c r="F73" s="201">
        <v>976.83</v>
      </c>
      <c r="H73" s="33"/>
    </row>
    <row r="74" spans="2:8" s="1" customFormat="1" ht="16.899999999999999" customHeight="1">
      <c r="B74" s="33"/>
      <c r="C74" s="200" t="s">
        <v>284</v>
      </c>
      <c r="D74" s="200" t="s">
        <v>285</v>
      </c>
      <c r="E74" s="18" t="s">
        <v>245</v>
      </c>
      <c r="F74" s="201">
        <v>297.82</v>
      </c>
      <c r="H74" s="33"/>
    </row>
    <row r="75" spans="2:8" s="1" customFormat="1" ht="16.899999999999999" customHeight="1">
      <c r="B75" s="33"/>
      <c r="C75" s="200" t="s">
        <v>280</v>
      </c>
      <c r="D75" s="200" t="s">
        <v>281</v>
      </c>
      <c r="E75" s="18" t="s">
        <v>245</v>
      </c>
      <c r="F75" s="201">
        <v>330.3</v>
      </c>
      <c r="H75" s="33"/>
    </row>
    <row r="76" spans="2:8" s="1" customFormat="1" ht="16.899999999999999" customHeight="1">
      <c r="B76" s="33"/>
      <c r="C76" s="196" t="s">
        <v>120</v>
      </c>
      <c r="D76" s="197" t="s">
        <v>121</v>
      </c>
      <c r="E76" s="198" t="s">
        <v>111</v>
      </c>
      <c r="F76" s="199">
        <v>122.2</v>
      </c>
      <c r="H76" s="33"/>
    </row>
    <row r="77" spans="2:8" s="1" customFormat="1" ht="16.899999999999999" customHeight="1">
      <c r="B77" s="33"/>
      <c r="C77" s="200" t="s">
        <v>3</v>
      </c>
      <c r="D77" s="200" t="s">
        <v>610</v>
      </c>
      <c r="E77" s="18" t="s">
        <v>3</v>
      </c>
      <c r="F77" s="201">
        <v>0</v>
      </c>
      <c r="H77" s="33"/>
    </row>
    <row r="78" spans="2:8" s="1" customFormat="1" ht="16.899999999999999" customHeight="1">
      <c r="B78" s="33"/>
      <c r="C78" s="200" t="s">
        <v>3</v>
      </c>
      <c r="D78" s="200" t="s">
        <v>2066</v>
      </c>
      <c r="E78" s="18" t="s">
        <v>3</v>
      </c>
      <c r="F78" s="201">
        <v>0</v>
      </c>
      <c r="H78" s="33"/>
    </row>
    <row r="79" spans="2:8" s="1" customFormat="1" ht="16.899999999999999" customHeight="1">
      <c r="B79" s="33"/>
      <c r="C79" s="200" t="s">
        <v>3</v>
      </c>
      <c r="D79" s="200" t="s">
        <v>2072</v>
      </c>
      <c r="E79" s="18" t="s">
        <v>3</v>
      </c>
      <c r="F79" s="201">
        <v>66.8</v>
      </c>
      <c r="H79" s="33"/>
    </row>
    <row r="80" spans="2:8" s="1" customFormat="1" ht="16.899999999999999" customHeight="1">
      <c r="B80" s="33"/>
      <c r="C80" s="200" t="s">
        <v>3</v>
      </c>
      <c r="D80" s="200" t="s">
        <v>2068</v>
      </c>
      <c r="E80" s="18" t="s">
        <v>3</v>
      </c>
      <c r="F80" s="201">
        <v>0</v>
      </c>
      <c r="H80" s="33"/>
    </row>
    <row r="81" spans="2:8" s="1" customFormat="1" ht="16.899999999999999" customHeight="1">
      <c r="B81" s="33"/>
      <c r="C81" s="200" t="s">
        <v>3</v>
      </c>
      <c r="D81" s="200" t="s">
        <v>2073</v>
      </c>
      <c r="E81" s="18" t="s">
        <v>3</v>
      </c>
      <c r="F81" s="201">
        <v>8.3000000000000007</v>
      </c>
      <c r="H81" s="33"/>
    </row>
    <row r="82" spans="2:8" s="1" customFormat="1" ht="16.899999999999999" customHeight="1">
      <c r="B82" s="33"/>
      <c r="C82" s="200" t="s">
        <v>3</v>
      </c>
      <c r="D82" s="200" t="s">
        <v>612</v>
      </c>
      <c r="E82" s="18" t="s">
        <v>3</v>
      </c>
      <c r="F82" s="201">
        <v>0</v>
      </c>
      <c r="H82" s="33"/>
    </row>
    <row r="83" spans="2:8" s="1" customFormat="1" ht="16.899999999999999" customHeight="1">
      <c r="B83" s="33"/>
      <c r="C83" s="200" t="s">
        <v>3</v>
      </c>
      <c r="D83" s="200" t="s">
        <v>2066</v>
      </c>
      <c r="E83" s="18" t="s">
        <v>3</v>
      </c>
      <c r="F83" s="201">
        <v>0</v>
      </c>
      <c r="H83" s="33"/>
    </row>
    <row r="84" spans="2:8" s="1" customFormat="1" ht="16.899999999999999" customHeight="1">
      <c r="B84" s="33"/>
      <c r="C84" s="200" t="s">
        <v>3</v>
      </c>
      <c r="D84" s="200" t="s">
        <v>2074</v>
      </c>
      <c r="E84" s="18" t="s">
        <v>3</v>
      </c>
      <c r="F84" s="201">
        <v>43.2</v>
      </c>
      <c r="H84" s="33"/>
    </row>
    <row r="85" spans="2:8" s="1" customFormat="1" ht="16.899999999999999" customHeight="1">
      <c r="B85" s="33"/>
      <c r="C85" s="200" t="s">
        <v>3</v>
      </c>
      <c r="D85" s="200" t="s">
        <v>2068</v>
      </c>
      <c r="E85" s="18" t="s">
        <v>3</v>
      </c>
      <c r="F85" s="201">
        <v>0</v>
      </c>
      <c r="H85" s="33"/>
    </row>
    <row r="86" spans="2:8" s="1" customFormat="1" ht="16.899999999999999" customHeight="1">
      <c r="B86" s="33"/>
      <c r="C86" s="200" t="s">
        <v>3</v>
      </c>
      <c r="D86" s="200" t="s">
        <v>2075</v>
      </c>
      <c r="E86" s="18" t="s">
        <v>3</v>
      </c>
      <c r="F86" s="201">
        <v>3.9</v>
      </c>
      <c r="H86" s="33"/>
    </row>
    <row r="87" spans="2:8" s="1" customFormat="1" ht="16.899999999999999" customHeight="1">
      <c r="B87" s="33"/>
      <c r="C87" s="200" t="s">
        <v>3</v>
      </c>
      <c r="D87" s="200" t="s">
        <v>278</v>
      </c>
      <c r="E87" s="18" t="s">
        <v>3</v>
      </c>
      <c r="F87" s="201">
        <v>122.2</v>
      </c>
      <c r="H87" s="33"/>
    </row>
    <row r="88" spans="2:8" s="1" customFormat="1" ht="16.899999999999999" customHeight="1">
      <c r="B88" s="33"/>
      <c r="C88" s="202" t="s">
        <v>2056</v>
      </c>
      <c r="H88" s="33"/>
    </row>
    <row r="89" spans="2:8" s="1" customFormat="1" ht="16.899999999999999" customHeight="1">
      <c r="B89" s="33"/>
      <c r="C89" s="200" t="s">
        <v>260</v>
      </c>
      <c r="D89" s="200" t="s">
        <v>261</v>
      </c>
      <c r="E89" s="18" t="s">
        <v>245</v>
      </c>
      <c r="F89" s="201">
        <v>976.83</v>
      </c>
      <c r="H89" s="33"/>
    </row>
    <row r="90" spans="2:8" s="1" customFormat="1" ht="16.899999999999999" customHeight="1">
      <c r="B90" s="33"/>
      <c r="C90" s="200" t="s">
        <v>284</v>
      </c>
      <c r="D90" s="200" t="s">
        <v>285</v>
      </c>
      <c r="E90" s="18" t="s">
        <v>245</v>
      </c>
      <c r="F90" s="201">
        <v>297.82</v>
      </c>
      <c r="H90" s="33"/>
    </row>
    <row r="91" spans="2:8" s="1" customFormat="1" ht="16.899999999999999" customHeight="1">
      <c r="B91" s="33"/>
      <c r="C91" s="200" t="s">
        <v>288</v>
      </c>
      <c r="D91" s="200" t="s">
        <v>289</v>
      </c>
      <c r="E91" s="18" t="s">
        <v>245</v>
      </c>
      <c r="F91" s="201">
        <v>122.2</v>
      </c>
      <c r="H91" s="33"/>
    </row>
    <row r="92" spans="2:8" s="1" customFormat="1" ht="16.899999999999999" customHeight="1">
      <c r="B92" s="33"/>
      <c r="C92" s="200" t="s">
        <v>280</v>
      </c>
      <c r="D92" s="200" t="s">
        <v>281</v>
      </c>
      <c r="E92" s="18" t="s">
        <v>245</v>
      </c>
      <c r="F92" s="201">
        <v>330.3</v>
      </c>
      <c r="H92" s="33"/>
    </row>
    <row r="93" spans="2:8" s="1" customFormat="1" ht="16.899999999999999" customHeight="1">
      <c r="B93" s="33"/>
      <c r="C93" s="196" t="s">
        <v>123</v>
      </c>
      <c r="D93" s="197" t="s">
        <v>124</v>
      </c>
      <c r="E93" s="198" t="s">
        <v>111</v>
      </c>
      <c r="F93" s="199">
        <v>110</v>
      </c>
      <c r="H93" s="33"/>
    </row>
    <row r="94" spans="2:8" s="1" customFormat="1" ht="16.899999999999999" customHeight="1">
      <c r="B94" s="33"/>
      <c r="C94" s="200" t="s">
        <v>3</v>
      </c>
      <c r="D94" s="200" t="s">
        <v>2076</v>
      </c>
      <c r="E94" s="18" t="s">
        <v>3</v>
      </c>
      <c r="F94" s="201">
        <v>0</v>
      </c>
      <c r="H94" s="33"/>
    </row>
    <row r="95" spans="2:8" s="1" customFormat="1" ht="16.899999999999999" customHeight="1">
      <c r="B95" s="33"/>
      <c r="C95" s="200" t="s">
        <v>3</v>
      </c>
      <c r="D95" s="200" t="s">
        <v>274</v>
      </c>
      <c r="E95" s="18" t="s">
        <v>3</v>
      </c>
      <c r="F95" s="201">
        <v>0</v>
      </c>
      <c r="H95" s="33"/>
    </row>
    <row r="96" spans="2:8" s="1" customFormat="1" ht="16.899999999999999" customHeight="1">
      <c r="B96" s="33"/>
      <c r="C96" s="200" t="s">
        <v>3</v>
      </c>
      <c r="D96" s="200" t="s">
        <v>2072</v>
      </c>
      <c r="E96" s="18" t="s">
        <v>3</v>
      </c>
      <c r="F96" s="201">
        <v>66.8</v>
      </c>
      <c r="H96" s="33"/>
    </row>
    <row r="97" spans="2:8" s="1" customFormat="1" ht="16.899999999999999" customHeight="1">
      <c r="B97" s="33"/>
      <c r="C97" s="200" t="s">
        <v>3</v>
      </c>
      <c r="D97" s="200" t="s">
        <v>612</v>
      </c>
      <c r="E97" s="18" t="s">
        <v>3</v>
      </c>
      <c r="F97" s="201">
        <v>0</v>
      </c>
      <c r="H97" s="33"/>
    </row>
    <row r="98" spans="2:8" s="1" customFormat="1" ht="16.899999999999999" customHeight="1">
      <c r="B98" s="33"/>
      <c r="C98" s="200" t="s">
        <v>3</v>
      </c>
      <c r="D98" s="200" t="s">
        <v>274</v>
      </c>
      <c r="E98" s="18" t="s">
        <v>3</v>
      </c>
      <c r="F98" s="201">
        <v>0</v>
      </c>
      <c r="H98" s="33"/>
    </row>
    <row r="99" spans="2:8" s="1" customFormat="1" ht="16.899999999999999" customHeight="1">
      <c r="B99" s="33"/>
      <c r="C99" s="200" t="s">
        <v>3</v>
      </c>
      <c r="D99" s="200" t="s">
        <v>2074</v>
      </c>
      <c r="E99" s="18" t="s">
        <v>3</v>
      </c>
      <c r="F99" s="201">
        <v>43.2</v>
      </c>
      <c r="H99" s="33"/>
    </row>
    <row r="100" spans="2:8" s="1" customFormat="1" ht="16.899999999999999" customHeight="1">
      <c r="B100" s="33"/>
      <c r="C100" s="200" t="s">
        <v>3</v>
      </c>
      <c r="D100" s="200" t="s">
        <v>278</v>
      </c>
      <c r="E100" s="18" t="s">
        <v>3</v>
      </c>
      <c r="F100" s="201">
        <v>110</v>
      </c>
      <c r="H100" s="33"/>
    </row>
    <row r="101" spans="2:8" s="1" customFormat="1" ht="16.899999999999999" customHeight="1">
      <c r="B101" s="33"/>
      <c r="C101" s="202" t="s">
        <v>2056</v>
      </c>
      <c r="H101" s="33"/>
    </row>
    <row r="102" spans="2:8" s="1" customFormat="1" ht="16.899999999999999" customHeight="1">
      <c r="B102" s="33"/>
      <c r="C102" s="200" t="s">
        <v>260</v>
      </c>
      <c r="D102" s="200" t="s">
        <v>261</v>
      </c>
      <c r="E102" s="18" t="s">
        <v>245</v>
      </c>
      <c r="F102" s="201">
        <v>976.83</v>
      </c>
      <c r="H102" s="33"/>
    </row>
    <row r="103" spans="2:8" s="1" customFormat="1" ht="22.5">
      <c r="B103" s="33"/>
      <c r="C103" s="200" t="s">
        <v>599</v>
      </c>
      <c r="D103" s="200" t="s">
        <v>600</v>
      </c>
      <c r="E103" s="18" t="s">
        <v>245</v>
      </c>
      <c r="F103" s="201">
        <v>110</v>
      </c>
      <c r="H103" s="33"/>
    </row>
    <row r="104" spans="2:8" s="1" customFormat="1" ht="16.899999999999999" customHeight="1">
      <c r="B104" s="33"/>
      <c r="C104" s="200" t="s">
        <v>292</v>
      </c>
      <c r="D104" s="200" t="s">
        <v>293</v>
      </c>
      <c r="E104" s="18" t="s">
        <v>245</v>
      </c>
      <c r="F104" s="201">
        <v>110</v>
      </c>
      <c r="H104" s="33"/>
    </row>
    <row r="105" spans="2:8" s="1" customFormat="1" ht="16.899999999999999" customHeight="1">
      <c r="B105" s="33"/>
      <c r="C105" s="196" t="s">
        <v>127</v>
      </c>
      <c r="D105" s="197" t="s">
        <v>128</v>
      </c>
      <c r="E105" s="198" t="s">
        <v>111</v>
      </c>
      <c r="F105" s="199">
        <v>3.2</v>
      </c>
      <c r="H105" s="33"/>
    </row>
    <row r="106" spans="2:8" s="1" customFormat="1" ht="16.899999999999999" customHeight="1">
      <c r="B106" s="33"/>
      <c r="C106" s="200" t="s">
        <v>3</v>
      </c>
      <c r="D106" s="200" t="s">
        <v>2077</v>
      </c>
      <c r="E106" s="18" t="s">
        <v>3</v>
      </c>
      <c r="F106" s="201">
        <v>3.2</v>
      </c>
      <c r="H106" s="33"/>
    </row>
    <row r="107" spans="2:8" s="1" customFormat="1" ht="16.899999999999999" customHeight="1">
      <c r="B107" s="33"/>
      <c r="C107" s="202" t="s">
        <v>2056</v>
      </c>
      <c r="H107" s="33"/>
    </row>
    <row r="108" spans="2:8" s="1" customFormat="1" ht="16.899999999999999" customHeight="1">
      <c r="B108" s="33"/>
      <c r="C108" s="200" t="s">
        <v>196</v>
      </c>
      <c r="D108" s="200" t="s">
        <v>197</v>
      </c>
      <c r="E108" s="18" t="s">
        <v>107</v>
      </c>
      <c r="F108" s="201">
        <v>130.37700000000001</v>
      </c>
      <c r="H108" s="33"/>
    </row>
    <row r="109" spans="2:8" s="1" customFormat="1" ht="16.899999999999999" customHeight="1">
      <c r="B109" s="33"/>
      <c r="C109" s="200" t="s">
        <v>206</v>
      </c>
      <c r="D109" s="200" t="s">
        <v>207</v>
      </c>
      <c r="E109" s="18" t="s">
        <v>107</v>
      </c>
      <c r="F109" s="201">
        <v>130.37700000000001</v>
      </c>
      <c r="H109" s="33"/>
    </row>
    <row r="110" spans="2:8" s="1" customFormat="1" ht="16.899999999999999" customHeight="1">
      <c r="B110" s="33"/>
      <c r="C110" s="200" t="s">
        <v>316</v>
      </c>
      <c r="D110" s="200" t="s">
        <v>317</v>
      </c>
      <c r="E110" s="18" t="s">
        <v>107</v>
      </c>
      <c r="F110" s="201">
        <v>775.30499999999995</v>
      </c>
      <c r="H110" s="33"/>
    </row>
    <row r="111" spans="2:8" s="1" customFormat="1" ht="16.899999999999999" customHeight="1">
      <c r="B111" s="33"/>
      <c r="C111" s="200" t="s">
        <v>521</v>
      </c>
      <c r="D111" s="200" t="s">
        <v>522</v>
      </c>
      <c r="E111" s="18" t="s">
        <v>107</v>
      </c>
      <c r="F111" s="201">
        <v>130.37700000000001</v>
      </c>
      <c r="H111" s="33"/>
    </row>
    <row r="112" spans="2:8" s="1" customFormat="1" ht="16.899999999999999" customHeight="1">
      <c r="B112" s="33"/>
      <c r="C112" s="200" t="s">
        <v>536</v>
      </c>
      <c r="D112" s="200" t="s">
        <v>537</v>
      </c>
      <c r="E112" s="18" t="s">
        <v>107</v>
      </c>
      <c r="F112" s="201">
        <v>130.37700000000001</v>
      </c>
      <c r="H112" s="33"/>
    </row>
    <row r="113" spans="2:8" s="1" customFormat="1" ht="16.899999999999999" customHeight="1">
      <c r="B113" s="33"/>
      <c r="C113" s="200" t="s">
        <v>547</v>
      </c>
      <c r="D113" s="200" t="s">
        <v>548</v>
      </c>
      <c r="E113" s="18" t="s">
        <v>107</v>
      </c>
      <c r="F113" s="201">
        <v>130.37700000000001</v>
      </c>
      <c r="H113" s="33"/>
    </row>
    <row r="114" spans="2:8" s="1" customFormat="1" ht="16.899999999999999" customHeight="1">
      <c r="B114" s="33"/>
      <c r="C114" s="200" t="s">
        <v>553</v>
      </c>
      <c r="D114" s="200" t="s">
        <v>554</v>
      </c>
      <c r="E114" s="18" t="s">
        <v>245</v>
      </c>
      <c r="F114" s="201">
        <v>148.43</v>
      </c>
      <c r="H114" s="33"/>
    </row>
    <row r="115" spans="2:8" s="1" customFormat="1" ht="22.5">
      <c r="B115" s="33"/>
      <c r="C115" s="200" t="s">
        <v>573</v>
      </c>
      <c r="D115" s="200" t="s">
        <v>574</v>
      </c>
      <c r="E115" s="18" t="s">
        <v>107</v>
      </c>
      <c r="F115" s="201">
        <v>130.37700000000001</v>
      </c>
      <c r="H115" s="33"/>
    </row>
    <row r="116" spans="2:8" s="1" customFormat="1" ht="16.899999999999999" customHeight="1">
      <c r="B116" s="33"/>
      <c r="C116" s="196" t="s">
        <v>131</v>
      </c>
      <c r="D116" s="197" t="s">
        <v>132</v>
      </c>
      <c r="E116" s="198" t="s">
        <v>107</v>
      </c>
      <c r="F116" s="199">
        <v>130.37700000000001</v>
      </c>
      <c r="H116" s="33"/>
    </row>
    <row r="117" spans="2:8" s="1" customFormat="1" ht="16.899999999999999" customHeight="1">
      <c r="B117" s="33"/>
      <c r="C117" s="200" t="s">
        <v>3</v>
      </c>
      <c r="D117" s="200" t="s">
        <v>201</v>
      </c>
      <c r="E117" s="18" t="s">
        <v>3</v>
      </c>
      <c r="F117" s="201">
        <v>0</v>
      </c>
      <c r="H117" s="33"/>
    </row>
    <row r="118" spans="2:8" s="1" customFormat="1" ht="16.899999999999999" customHeight="1">
      <c r="B118" s="33"/>
      <c r="C118" s="200" t="s">
        <v>3</v>
      </c>
      <c r="D118" s="200" t="s">
        <v>202</v>
      </c>
      <c r="E118" s="18" t="s">
        <v>3</v>
      </c>
      <c r="F118" s="201">
        <v>130.70699999999999</v>
      </c>
      <c r="H118" s="33"/>
    </row>
    <row r="119" spans="2:8" s="1" customFormat="1" ht="16.899999999999999" customHeight="1">
      <c r="B119" s="33"/>
      <c r="C119" s="200" t="s">
        <v>3</v>
      </c>
      <c r="D119" s="200" t="s">
        <v>203</v>
      </c>
      <c r="E119" s="18" t="s">
        <v>3</v>
      </c>
      <c r="F119" s="201">
        <v>2.88</v>
      </c>
      <c r="H119" s="33"/>
    </row>
    <row r="120" spans="2:8" s="1" customFormat="1" ht="16.899999999999999" customHeight="1">
      <c r="B120" s="33"/>
      <c r="C120" s="200" t="s">
        <v>3</v>
      </c>
      <c r="D120" s="200" t="s">
        <v>204</v>
      </c>
      <c r="E120" s="18" t="s">
        <v>3</v>
      </c>
      <c r="F120" s="201">
        <v>0</v>
      </c>
      <c r="H120" s="33"/>
    </row>
    <row r="121" spans="2:8" s="1" customFormat="1" ht="16.899999999999999" customHeight="1">
      <c r="B121" s="33"/>
      <c r="C121" s="200" t="s">
        <v>3</v>
      </c>
      <c r="D121" s="200" t="s">
        <v>205</v>
      </c>
      <c r="E121" s="18" t="s">
        <v>3</v>
      </c>
      <c r="F121" s="201">
        <v>-3.21</v>
      </c>
      <c r="H121" s="33"/>
    </row>
    <row r="122" spans="2:8" s="1" customFormat="1" ht="16.899999999999999" customHeight="1">
      <c r="B122" s="33"/>
      <c r="C122" s="200" t="s">
        <v>3</v>
      </c>
      <c r="D122" s="200" t="s">
        <v>278</v>
      </c>
      <c r="E122" s="18" t="s">
        <v>3</v>
      </c>
      <c r="F122" s="201">
        <v>130.37700000000001</v>
      </c>
      <c r="H122" s="33"/>
    </row>
    <row r="123" spans="2:8" s="1" customFormat="1" ht="16.899999999999999" customHeight="1">
      <c r="B123" s="33"/>
      <c r="C123" s="202" t="s">
        <v>2056</v>
      </c>
      <c r="H123" s="33"/>
    </row>
    <row r="124" spans="2:8" s="1" customFormat="1" ht="16.899999999999999" customHeight="1">
      <c r="B124" s="33"/>
      <c r="C124" s="200" t="s">
        <v>354</v>
      </c>
      <c r="D124" s="200" t="s">
        <v>355</v>
      </c>
      <c r="E124" s="18" t="s">
        <v>107</v>
      </c>
      <c r="F124" s="201">
        <v>905.68200000000002</v>
      </c>
      <c r="H124" s="33"/>
    </row>
    <row r="125" spans="2:8" s="1" customFormat="1" ht="16.899999999999999" customHeight="1">
      <c r="B125" s="33"/>
      <c r="C125" s="200" t="s">
        <v>580</v>
      </c>
      <c r="D125" s="200" t="s">
        <v>581</v>
      </c>
      <c r="E125" s="18" t="s">
        <v>107</v>
      </c>
      <c r="F125" s="201">
        <v>132.98500000000001</v>
      </c>
      <c r="H125" s="33"/>
    </row>
    <row r="126" spans="2:8" s="1" customFormat="1" ht="16.899999999999999" customHeight="1">
      <c r="B126" s="33"/>
      <c r="C126" s="196" t="s">
        <v>135</v>
      </c>
      <c r="D126" s="197" t="s">
        <v>136</v>
      </c>
      <c r="E126" s="198" t="s">
        <v>111</v>
      </c>
      <c r="F126" s="199">
        <v>407.82</v>
      </c>
      <c r="H126" s="33"/>
    </row>
    <row r="127" spans="2:8" s="1" customFormat="1" ht="16.899999999999999" customHeight="1">
      <c r="B127" s="33"/>
      <c r="C127" s="200" t="s">
        <v>3</v>
      </c>
      <c r="D127" s="200" t="s">
        <v>273</v>
      </c>
      <c r="E127" s="18" t="s">
        <v>3</v>
      </c>
      <c r="F127" s="201">
        <v>0</v>
      </c>
      <c r="H127" s="33"/>
    </row>
    <row r="128" spans="2:8" s="1" customFormat="1" ht="16.899999999999999" customHeight="1">
      <c r="B128" s="33"/>
      <c r="C128" s="200" t="s">
        <v>3</v>
      </c>
      <c r="D128" s="200" t="s">
        <v>2078</v>
      </c>
      <c r="E128" s="18" t="s">
        <v>3</v>
      </c>
      <c r="F128" s="201">
        <v>0</v>
      </c>
      <c r="H128" s="33"/>
    </row>
    <row r="129" spans="2:8" s="1" customFormat="1" ht="16.899999999999999" customHeight="1">
      <c r="B129" s="33"/>
      <c r="C129" s="200" t="s">
        <v>3</v>
      </c>
      <c r="D129" s="200" t="s">
        <v>2066</v>
      </c>
      <c r="E129" s="18" t="s">
        <v>3</v>
      </c>
      <c r="F129" s="201">
        <v>0</v>
      </c>
      <c r="H129" s="33"/>
    </row>
    <row r="130" spans="2:8" s="1" customFormat="1" ht="16.899999999999999" customHeight="1">
      <c r="B130" s="33"/>
      <c r="C130" s="200" t="s">
        <v>3</v>
      </c>
      <c r="D130" s="200" t="s">
        <v>273</v>
      </c>
      <c r="E130" s="18" t="s">
        <v>3</v>
      </c>
      <c r="F130" s="201">
        <v>0</v>
      </c>
      <c r="H130" s="33"/>
    </row>
    <row r="131" spans="2:8" s="1" customFormat="1" ht="16.899999999999999" customHeight="1">
      <c r="B131" s="33"/>
      <c r="C131" s="200" t="s">
        <v>3</v>
      </c>
      <c r="D131" s="200" t="s">
        <v>2072</v>
      </c>
      <c r="E131" s="18" t="s">
        <v>3</v>
      </c>
      <c r="F131" s="201">
        <v>66.8</v>
      </c>
      <c r="H131" s="33"/>
    </row>
    <row r="132" spans="2:8" s="1" customFormat="1" ht="16.899999999999999" customHeight="1">
      <c r="B132" s="33"/>
      <c r="C132" s="200" t="s">
        <v>3</v>
      </c>
      <c r="D132" s="200" t="s">
        <v>2079</v>
      </c>
      <c r="E132" s="18" t="s">
        <v>3</v>
      </c>
      <c r="F132" s="201">
        <v>0</v>
      </c>
      <c r="H132" s="33"/>
    </row>
    <row r="133" spans="2:8" s="1" customFormat="1" ht="16.899999999999999" customHeight="1">
      <c r="B133" s="33"/>
      <c r="C133" s="200" t="s">
        <v>3</v>
      </c>
      <c r="D133" s="200" t="s">
        <v>2067</v>
      </c>
      <c r="E133" s="18" t="s">
        <v>3</v>
      </c>
      <c r="F133" s="201">
        <v>91.2</v>
      </c>
      <c r="H133" s="33"/>
    </row>
    <row r="134" spans="2:8" s="1" customFormat="1" ht="16.899999999999999" customHeight="1">
      <c r="B134" s="33"/>
      <c r="C134" s="200" t="s">
        <v>3</v>
      </c>
      <c r="D134" s="200" t="s">
        <v>274</v>
      </c>
      <c r="E134" s="18" t="s">
        <v>3</v>
      </c>
      <c r="F134" s="201">
        <v>0</v>
      </c>
      <c r="H134" s="33"/>
    </row>
    <row r="135" spans="2:8" s="1" customFormat="1" ht="16.899999999999999" customHeight="1">
      <c r="B135" s="33"/>
      <c r="C135" s="200" t="s">
        <v>3</v>
      </c>
      <c r="D135" s="200" t="s">
        <v>2072</v>
      </c>
      <c r="E135" s="18" t="s">
        <v>3</v>
      </c>
      <c r="F135" s="201">
        <v>66.8</v>
      </c>
      <c r="H135" s="33"/>
    </row>
    <row r="136" spans="2:8" s="1" customFormat="1" ht="16.899999999999999" customHeight="1">
      <c r="B136" s="33"/>
      <c r="C136" s="200" t="s">
        <v>3</v>
      </c>
      <c r="D136" s="200" t="s">
        <v>2068</v>
      </c>
      <c r="E136" s="18" t="s">
        <v>3</v>
      </c>
      <c r="F136" s="201">
        <v>0</v>
      </c>
      <c r="H136" s="33"/>
    </row>
    <row r="137" spans="2:8" s="1" customFormat="1" ht="16.899999999999999" customHeight="1">
      <c r="B137" s="33"/>
      <c r="C137" s="200" t="s">
        <v>3</v>
      </c>
      <c r="D137" s="200" t="s">
        <v>273</v>
      </c>
      <c r="E137" s="18" t="s">
        <v>3</v>
      </c>
      <c r="F137" s="201">
        <v>0</v>
      </c>
      <c r="H137" s="33"/>
    </row>
    <row r="138" spans="2:8" s="1" customFormat="1" ht="16.899999999999999" customHeight="1">
      <c r="B138" s="33"/>
      <c r="C138" s="200" t="s">
        <v>3</v>
      </c>
      <c r="D138" s="200" t="s">
        <v>2073</v>
      </c>
      <c r="E138" s="18" t="s">
        <v>3</v>
      </c>
      <c r="F138" s="201">
        <v>8.3000000000000007</v>
      </c>
      <c r="H138" s="33"/>
    </row>
    <row r="139" spans="2:8" s="1" customFormat="1" ht="16.899999999999999" customHeight="1">
      <c r="B139" s="33"/>
      <c r="C139" s="200" t="s">
        <v>3</v>
      </c>
      <c r="D139" s="200" t="s">
        <v>2079</v>
      </c>
      <c r="E139" s="18" t="s">
        <v>3</v>
      </c>
      <c r="F139" s="201">
        <v>0</v>
      </c>
      <c r="H139" s="33"/>
    </row>
    <row r="140" spans="2:8" s="1" customFormat="1" ht="16.899999999999999" customHeight="1">
      <c r="B140" s="33"/>
      <c r="C140" s="200" t="s">
        <v>3</v>
      </c>
      <c r="D140" s="200" t="s">
        <v>2069</v>
      </c>
      <c r="E140" s="18" t="s">
        <v>3</v>
      </c>
      <c r="F140" s="201">
        <v>18.22</v>
      </c>
      <c r="H140" s="33"/>
    </row>
    <row r="141" spans="2:8" s="1" customFormat="1" ht="16.899999999999999" customHeight="1">
      <c r="B141" s="33"/>
      <c r="C141" s="200" t="s">
        <v>3</v>
      </c>
      <c r="D141" s="200" t="s">
        <v>2080</v>
      </c>
      <c r="E141" s="18" t="s">
        <v>3</v>
      </c>
      <c r="F141" s="201">
        <v>0</v>
      </c>
      <c r="H141" s="33"/>
    </row>
    <row r="142" spans="2:8" s="1" customFormat="1" ht="16.899999999999999" customHeight="1">
      <c r="B142" s="33"/>
      <c r="C142" s="200" t="s">
        <v>3</v>
      </c>
      <c r="D142" s="200" t="s">
        <v>2066</v>
      </c>
      <c r="E142" s="18" t="s">
        <v>3</v>
      </c>
      <c r="F142" s="201">
        <v>0</v>
      </c>
      <c r="H142" s="33"/>
    </row>
    <row r="143" spans="2:8" s="1" customFormat="1" ht="16.899999999999999" customHeight="1">
      <c r="B143" s="33"/>
      <c r="C143" s="200" t="s">
        <v>3</v>
      </c>
      <c r="D143" s="200" t="s">
        <v>273</v>
      </c>
      <c r="E143" s="18" t="s">
        <v>3</v>
      </c>
      <c r="F143" s="201">
        <v>0</v>
      </c>
      <c r="H143" s="33"/>
    </row>
    <row r="144" spans="2:8" s="1" customFormat="1" ht="16.899999999999999" customHeight="1">
      <c r="B144" s="33"/>
      <c r="C144" s="200" t="s">
        <v>3</v>
      </c>
      <c r="D144" s="200" t="s">
        <v>2074</v>
      </c>
      <c r="E144" s="18" t="s">
        <v>3</v>
      </c>
      <c r="F144" s="201">
        <v>43.2</v>
      </c>
      <c r="H144" s="33"/>
    </row>
    <row r="145" spans="2:8" s="1" customFormat="1" ht="16.899999999999999" customHeight="1">
      <c r="B145" s="33"/>
      <c r="C145" s="200" t="s">
        <v>3</v>
      </c>
      <c r="D145" s="200" t="s">
        <v>2079</v>
      </c>
      <c r="E145" s="18" t="s">
        <v>3</v>
      </c>
      <c r="F145" s="201">
        <v>0</v>
      </c>
      <c r="H145" s="33"/>
    </row>
    <row r="146" spans="2:8" s="1" customFormat="1" ht="16.899999999999999" customHeight="1">
      <c r="B146" s="33"/>
      <c r="C146" s="200" t="s">
        <v>3</v>
      </c>
      <c r="D146" s="200" t="s">
        <v>2070</v>
      </c>
      <c r="E146" s="18" t="s">
        <v>3</v>
      </c>
      <c r="F146" s="201">
        <v>57.8</v>
      </c>
      <c r="H146" s="33"/>
    </row>
    <row r="147" spans="2:8" s="1" customFormat="1" ht="16.899999999999999" customHeight="1">
      <c r="B147" s="33"/>
      <c r="C147" s="200" t="s">
        <v>3</v>
      </c>
      <c r="D147" s="200" t="s">
        <v>274</v>
      </c>
      <c r="E147" s="18" t="s">
        <v>3</v>
      </c>
      <c r="F147" s="201">
        <v>0</v>
      </c>
      <c r="H147" s="33"/>
    </row>
    <row r="148" spans="2:8" s="1" customFormat="1" ht="16.899999999999999" customHeight="1">
      <c r="B148" s="33"/>
      <c r="C148" s="200" t="s">
        <v>3</v>
      </c>
      <c r="D148" s="200" t="s">
        <v>2074</v>
      </c>
      <c r="E148" s="18" t="s">
        <v>3</v>
      </c>
      <c r="F148" s="201">
        <v>43.2</v>
      </c>
      <c r="H148" s="33"/>
    </row>
    <row r="149" spans="2:8" s="1" customFormat="1" ht="16.899999999999999" customHeight="1">
      <c r="B149" s="33"/>
      <c r="C149" s="200" t="s">
        <v>3</v>
      </c>
      <c r="D149" s="200" t="s">
        <v>2068</v>
      </c>
      <c r="E149" s="18" t="s">
        <v>3</v>
      </c>
      <c r="F149" s="201">
        <v>0</v>
      </c>
      <c r="H149" s="33"/>
    </row>
    <row r="150" spans="2:8" s="1" customFormat="1" ht="16.899999999999999" customHeight="1">
      <c r="B150" s="33"/>
      <c r="C150" s="200" t="s">
        <v>3</v>
      </c>
      <c r="D150" s="200" t="s">
        <v>273</v>
      </c>
      <c r="E150" s="18" t="s">
        <v>3</v>
      </c>
      <c r="F150" s="201">
        <v>0</v>
      </c>
      <c r="H150" s="33"/>
    </row>
    <row r="151" spans="2:8" s="1" customFormat="1" ht="16.899999999999999" customHeight="1">
      <c r="B151" s="33"/>
      <c r="C151" s="200" t="s">
        <v>3</v>
      </c>
      <c r="D151" s="200" t="s">
        <v>2075</v>
      </c>
      <c r="E151" s="18" t="s">
        <v>3</v>
      </c>
      <c r="F151" s="201">
        <v>3.9</v>
      </c>
      <c r="H151" s="33"/>
    </row>
    <row r="152" spans="2:8" s="1" customFormat="1" ht="16.899999999999999" customHeight="1">
      <c r="B152" s="33"/>
      <c r="C152" s="200" t="s">
        <v>3</v>
      </c>
      <c r="D152" s="200" t="s">
        <v>2079</v>
      </c>
      <c r="E152" s="18" t="s">
        <v>3</v>
      </c>
      <c r="F152" s="201">
        <v>0</v>
      </c>
      <c r="H152" s="33"/>
    </row>
    <row r="153" spans="2:8" s="1" customFormat="1" ht="16.899999999999999" customHeight="1">
      <c r="B153" s="33"/>
      <c r="C153" s="200" t="s">
        <v>3</v>
      </c>
      <c r="D153" s="200" t="s">
        <v>2071</v>
      </c>
      <c r="E153" s="18" t="s">
        <v>3</v>
      </c>
      <c r="F153" s="201">
        <v>8.4</v>
      </c>
      <c r="H153" s="33"/>
    </row>
    <row r="154" spans="2:8" s="1" customFormat="1" ht="16.899999999999999" customHeight="1">
      <c r="B154" s="33"/>
      <c r="C154" s="200" t="s">
        <v>3</v>
      </c>
      <c r="D154" s="200" t="s">
        <v>278</v>
      </c>
      <c r="E154" s="18" t="s">
        <v>3</v>
      </c>
      <c r="F154" s="201">
        <v>407.82</v>
      </c>
      <c r="H154" s="33"/>
    </row>
    <row r="155" spans="2:8" s="1" customFormat="1" ht="16.899999999999999" customHeight="1">
      <c r="B155" s="33"/>
      <c r="C155" s="202" t="s">
        <v>2056</v>
      </c>
      <c r="H155" s="33"/>
    </row>
    <row r="156" spans="2:8" s="1" customFormat="1" ht="16.899999999999999" customHeight="1">
      <c r="B156" s="33"/>
      <c r="C156" s="200" t="s">
        <v>216</v>
      </c>
      <c r="D156" s="200" t="s">
        <v>217</v>
      </c>
      <c r="E156" s="18" t="s">
        <v>107</v>
      </c>
      <c r="F156" s="201">
        <v>793.46900000000005</v>
      </c>
      <c r="H156" s="33"/>
    </row>
    <row r="157" spans="2:8" s="1" customFormat="1" ht="22.5">
      <c r="B157" s="33"/>
      <c r="C157" s="200" t="s">
        <v>243</v>
      </c>
      <c r="D157" s="200" t="s">
        <v>244</v>
      </c>
      <c r="E157" s="18" t="s">
        <v>245</v>
      </c>
      <c r="F157" s="201">
        <v>407.82</v>
      </c>
      <c r="H157" s="33"/>
    </row>
    <row r="158" spans="2:8" s="1" customFormat="1" ht="16.899999999999999" customHeight="1">
      <c r="B158" s="33"/>
      <c r="C158" s="200" t="s">
        <v>342</v>
      </c>
      <c r="D158" s="200" t="s">
        <v>343</v>
      </c>
      <c r="E158" s="18" t="s">
        <v>107</v>
      </c>
      <c r="F158" s="201">
        <v>793.46900000000005</v>
      </c>
      <c r="H158" s="33"/>
    </row>
    <row r="159" spans="2:8" s="1" customFormat="1" ht="16.899999999999999" customHeight="1">
      <c r="B159" s="33"/>
      <c r="C159" s="200" t="s">
        <v>250</v>
      </c>
      <c r="D159" s="200" t="s">
        <v>251</v>
      </c>
      <c r="E159" s="18" t="s">
        <v>107</v>
      </c>
      <c r="F159" s="201">
        <v>74.876000000000005</v>
      </c>
      <c r="H159" s="33"/>
    </row>
    <row r="160" spans="2:8" s="1" customFormat="1" ht="16.899999999999999" customHeight="1">
      <c r="B160" s="33"/>
      <c r="C160" s="196" t="s">
        <v>139</v>
      </c>
      <c r="D160" s="197" t="s">
        <v>140</v>
      </c>
      <c r="E160" s="198" t="s">
        <v>107</v>
      </c>
      <c r="F160" s="199">
        <v>168.35400000000001</v>
      </c>
      <c r="H160" s="33"/>
    </row>
    <row r="161" spans="2:8" s="1" customFormat="1" ht="16.899999999999999" customHeight="1">
      <c r="B161" s="33"/>
      <c r="C161" s="200" t="s">
        <v>3</v>
      </c>
      <c r="D161" s="200" t="s">
        <v>610</v>
      </c>
      <c r="E161" s="18" t="s">
        <v>3</v>
      </c>
      <c r="F161" s="201">
        <v>0</v>
      </c>
      <c r="H161" s="33"/>
    </row>
    <row r="162" spans="2:8" s="1" customFormat="1" ht="16.899999999999999" customHeight="1">
      <c r="B162" s="33"/>
      <c r="C162" s="200" t="s">
        <v>3</v>
      </c>
      <c r="D162" s="200" t="s">
        <v>2066</v>
      </c>
      <c r="E162" s="18" t="s">
        <v>3</v>
      </c>
      <c r="F162" s="201">
        <v>0</v>
      </c>
      <c r="H162" s="33"/>
    </row>
    <row r="163" spans="2:8" s="1" customFormat="1" ht="16.899999999999999" customHeight="1">
      <c r="B163" s="33"/>
      <c r="C163" s="200" t="s">
        <v>3</v>
      </c>
      <c r="D163" s="200" t="s">
        <v>2081</v>
      </c>
      <c r="E163" s="18" t="s">
        <v>3</v>
      </c>
      <c r="F163" s="201">
        <v>64.8</v>
      </c>
      <c r="H163" s="33"/>
    </row>
    <row r="164" spans="2:8" s="1" customFormat="1" ht="16.899999999999999" customHeight="1">
      <c r="B164" s="33"/>
      <c r="C164" s="200" t="s">
        <v>3</v>
      </c>
      <c r="D164" s="200" t="s">
        <v>2082</v>
      </c>
      <c r="E164" s="18" t="s">
        <v>3</v>
      </c>
      <c r="F164" s="201">
        <v>5.4</v>
      </c>
      <c r="H164" s="33"/>
    </row>
    <row r="165" spans="2:8" s="1" customFormat="1" ht="16.899999999999999" customHeight="1">
      <c r="B165" s="33"/>
      <c r="C165" s="200" t="s">
        <v>3</v>
      </c>
      <c r="D165" s="200" t="s">
        <v>2083</v>
      </c>
      <c r="E165" s="18" t="s">
        <v>3</v>
      </c>
      <c r="F165" s="201">
        <v>22.53</v>
      </c>
      <c r="H165" s="33"/>
    </row>
    <row r="166" spans="2:8" s="1" customFormat="1" ht="16.899999999999999" customHeight="1">
      <c r="B166" s="33"/>
      <c r="C166" s="200" t="s">
        <v>3</v>
      </c>
      <c r="D166" s="200" t="s">
        <v>2068</v>
      </c>
      <c r="E166" s="18" t="s">
        <v>3</v>
      </c>
      <c r="F166" s="201">
        <v>0</v>
      </c>
      <c r="H166" s="33"/>
    </row>
    <row r="167" spans="2:8" s="1" customFormat="1" ht="16.899999999999999" customHeight="1">
      <c r="B167" s="33"/>
      <c r="C167" s="200" t="s">
        <v>3</v>
      </c>
      <c r="D167" s="200" t="s">
        <v>2084</v>
      </c>
      <c r="E167" s="18" t="s">
        <v>3</v>
      </c>
      <c r="F167" s="201">
        <v>3.6749999999999998</v>
      </c>
      <c r="H167" s="33"/>
    </row>
    <row r="168" spans="2:8" s="1" customFormat="1" ht="16.899999999999999" customHeight="1">
      <c r="B168" s="33"/>
      <c r="C168" s="200" t="s">
        <v>3</v>
      </c>
      <c r="D168" s="200" t="s">
        <v>2085</v>
      </c>
      <c r="E168" s="18" t="s">
        <v>3</v>
      </c>
      <c r="F168" s="201">
        <v>5.3040000000000003</v>
      </c>
      <c r="H168" s="33"/>
    </row>
    <row r="169" spans="2:8" s="1" customFormat="1" ht="16.899999999999999" customHeight="1">
      <c r="B169" s="33"/>
      <c r="C169" s="200" t="s">
        <v>3</v>
      </c>
      <c r="D169" s="200" t="s">
        <v>2086</v>
      </c>
      <c r="E169" s="18" t="s">
        <v>3</v>
      </c>
      <c r="F169" s="201">
        <v>3.0449999999999999</v>
      </c>
      <c r="H169" s="33"/>
    </row>
    <row r="170" spans="2:8" s="1" customFormat="1" ht="16.899999999999999" customHeight="1">
      <c r="B170" s="33"/>
      <c r="C170" s="200" t="s">
        <v>3</v>
      </c>
      <c r="D170" s="200" t="s">
        <v>2087</v>
      </c>
      <c r="E170" s="18" t="s">
        <v>3</v>
      </c>
      <c r="F170" s="201">
        <v>7.29</v>
      </c>
      <c r="H170" s="33"/>
    </row>
    <row r="171" spans="2:8" s="1" customFormat="1" ht="16.899999999999999" customHeight="1">
      <c r="B171" s="33"/>
      <c r="C171" s="200" t="s">
        <v>3</v>
      </c>
      <c r="D171" s="200" t="s">
        <v>612</v>
      </c>
      <c r="E171" s="18" t="s">
        <v>3</v>
      </c>
      <c r="F171" s="201">
        <v>0</v>
      </c>
      <c r="H171" s="33"/>
    </row>
    <row r="172" spans="2:8" s="1" customFormat="1" ht="16.899999999999999" customHeight="1">
      <c r="B172" s="33"/>
      <c r="C172" s="200" t="s">
        <v>3</v>
      </c>
      <c r="D172" s="200" t="s">
        <v>2066</v>
      </c>
      <c r="E172" s="18" t="s">
        <v>3</v>
      </c>
      <c r="F172" s="201">
        <v>0</v>
      </c>
      <c r="H172" s="33"/>
    </row>
    <row r="173" spans="2:8" s="1" customFormat="1" ht="16.899999999999999" customHeight="1">
      <c r="B173" s="33"/>
      <c r="C173" s="200" t="s">
        <v>3</v>
      </c>
      <c r="D173" s="200" t="s">
        <v>2088</v>
      </c>
      <c r="E173" s="18" t="s">
        <v>3</v>
      </c>
      <c r="F173" s="201">
        <v>29.04</v>
      </c>
      <c r="H173" s="33"/>
    </row>
    <row r="174" spans="2:8" s="1" customFormat="1" ht="16.899999999999999" customHeight="1">
      <c r="B174" s="33"/>
      <c r="C174" s="200" t="s">
        <v>3</v>
      </c>
      <c r="D174" s="200" t="s">
        <v>2089</v>
      </c>
      <c r="E174" s="18" t="s">
        <v>3</v>
      </c>
      <c r="F174" s="201">
        <v>15.84</v>
      </c>
      <c r="H174" s="33"/>
    </row>
    <row r="175" spans="2:8" s="1" customFormat="1" ht="16.899999999999999" customHeight="1">
      <c r="B175" s="33"/>
      <c r="C175" s="200" t="s">
        <v>3</v>
      </c>
      <c r="D175" s="200" t="s">
        <v>2090</v>
      </c>
      <c r="E175" s="18" t="s">
        <v>3</v>
      </c>
      <c r="F175" s="201">
        <v>3.24</v>
      </c>
      <c r="H175" s="33"/>
    </row>
    <row r="176" spans="2:8" s="1" customFormat="1" ht="16.899999999999999" customHeight="1">
      <c r="B176" s="33"/>
      <c r="C176" s="200" t="s">
        <v>3</v>
      </c>
      <c r="D176" s="200" t="s">
        <v>2068</v>
      </c>
      <c r="E176" s="18" t="s">
        <v>3</v>
      </c>
      <c r="F176" s="201">
        <v>0</v>
      </c>
      <c r="H176" s="33"/>
    </row>
    <row r="177" spans="2:8" s="1" customFormat="1" ht="16.899999999999999" customHeight="1">
      <c r="B177" s="33"/>
      <c r="C177" s="200" t="s">
        <v>3</v>
      </c>
      <c r="D177" s="200" t="s">
        <v>2091</v>
      </c>
      <c r="E177" s="18" t="s">
        <v>3</v>
      </c>
      <c r="F177" s="201">
        <v>5.67</v>
      </c>
      <c r="H177" s="33"/>
    </row>
    <row r="178" spans="2:8" s="1" customFormat="1" ht="16.899999999999999" customHeight="1">
      <c r="B178" s="33"/>
      <c r="C178" s="200" t="s">
        <v>3</v>
      </c>
      <c r="D178" s="200" t="s">
        <v>2092</v>
      </c>
      <c r="E178" s="18" t="s">
        <v>3</v>
      </c>
      <c r="F178" s="201">
        <v>2.52</v>
      </c>
      <c r="H178" s="33"/>
    </row>
    <row r="179" spans="2:8" s="1" customFormat="1" ht="16.899999999999999" customHeight="1">
      <c r="B179" s="33"/>
      <c r="C179" s="200" t="s">
        <v>3</v>
      </c>
      <c r="D179" s="200" t="s">
        <v>278</v>
      </c>
      <c r="E179" s="18" t="s">
        <v>3</v>
      </c>
      <c r="F179" s="201">
        <v>168.35400000000001</v>
      </c>
      <c r="H179" s="33"/>
    </row>
    <row r="180" spans="2:8" s="1" customFormat="1" ht="16.899999999999999" customHeight="1">
      <c r="B180" s="33"/>
      <c r="C180" s="202" t="s">
        <v>2056</v>
      </c>
      <c r="H180" s="33"/>
    </row>
    <row r="181" spans="2:8" s="1" customFormat="1" ht="16.899999999999999" customHeight="1">
      <c r="B181" s="33"/>
      <c r="C181" s="200" t="s">
        <v>316</v>
      </c>
      <c r="D181" s="200" t="s">
        <v>317</v>
      </c>
      <c r="E181" s="18" t="s">
        <v>107</v>
      </c>
      <c r="F181" s="201">
        <v>775.30499999999995</v>
      </c>
      <c r="H181" s="33"/>
    </row>
    <row r="182" spans="2:8" s="1" customFormat="1" ht="16.899999999999999" customHeight="1">
      <c r="B182" s="33"/>
      <c r="C182" s="200" t="s">
        <v>348</v>
      </c>
      <c r="D182" s="200" t="s">
        <v>349</v>
      </c>
      <c r="E182" s="18" t="s">
        <v>107</v>
      </c>
      <c r="F182" s="201">
        <v>168.35400000000001</v>
      </c>
      <c r="H182" s="33"/>
    </row>
    <row r="183" spans="2:8" s="1" customFormat="1" ht="16.899999999999999" customHeight="1">
      <c r="B183" s="33"/>
      <c r="C183" s="196" t="s">
        <v>142</v>
      </c>
      <c r="D183" s="197" t="s">
        <v>143</v>
      </c>
      <c r="E183" s="198" t="s">
        <v>107</v>
      </c>
      <c r="F183" s="199">
        <v>800.21</v>
      </c>
      <c r="H183" s="33"/>
    </row>
    <row r="184" spans="2:8" s="1" customFormat="1" ht="16.899999999999999" customHeight="1">
      <c r="B184" s="33"/>
      <c r="C184" s="200" t="s">
        <v>3</v>
      </c>
      <c r="D184" s="200" t="s">
        <v>321</v>
      </c>
      <c r="E184" s="18" t="s">
        <v>3</v>
      </c>
      <c r="F184" s="201">
        <v>0</v>
      </c>
      <c r="H184" s="33"/>
    </row>
    <row r="185" spans="2:8" s="1" customFormat="1" ht="16.899999999999999" customHeight="1">
      <c r="B185" s="33"/>
      <c r="C185" s="200" t="s">
        <v>3</v>
      </c>
      <c r="D185" s="200" t="s">
        <v>322</v>
      </c>
      <c r="E185" s="18" t="s">
        <v>3</v>
      </c>
      <c r="F185" s="201">
        <v>279.72500000000002</v>
      </c>
      <c r="H185" s="33"/>
    </row>
    <row r="186" spans="2:8" s="1" customFormat="1" ht="16.899999999999999" customHeight="1">
      <c r="B186" s="33"/>
      <c r="C186" s="200" t="s">
        <v>3</v>
      </c>
      <c r="D186" s="200" t="s">
        <v>323</v>
      </c>
      <c r="E186" s="18" t="s">
        <v>3</v>
      </c>
      <c r="F186" s="201">
        <v>0</v>
      </c>
      <c r="H186" s="33"/>
    </row>
    <row r="187" spans="2:8" s="1" customFormat="1" ht="16.899999999999999" customHeight="1">
      <c r="B187" s="33"/>
      <c r="C187" s="200" t="s">
        <v>3</v>
      </c>
      <c r="D187" s="200" t="s">
        <v>324</v>
      </c>
      <c r="E187" s="18" t="s">
        <v>3</v>
      </c>
      <c r="F187" s="201">
        <v>386.33800000000002</v>
      </c>
      <c r="H187" s="33"/>
    </row>
    <row r="188" spans="2:8" s="1" customFormat="1" ht="16.899999999999999" customHeight="1">
      <c r="B188" s="33"/>
      <c r="C188" s="200" t="s">
        <v>3</v>
      </c>
      <c r="D188" s="200" t="s">
        <v>325</v>
      </c>
      <c r="E188" s="18" t="s">
        <v>3</v>
      </c>
      <c r="F188" s="201">
        <v>0</v>
      </c>
      <c r="H188" s="33"/>
    </row>
    <row r="189" spans="2:8" s="1" customFormat="1" ht="16.899999999999999" customHeight="1">
      <c r="B189" s="33"/>
      <c r="C189" s="200" t="s">
        <v>3</v>
      </c>
      <c r="D189" s="200" t="s">
        <v>326</v>
      </c>
      <c r="E189" s="18" t="s">
        <v>3</v>
      </c>
      <c r="F189" s="201">
        <v>152.328</v>
      </c>
      <c r="H189" s="33"/>
    </row>
    <row r="190" spans="2:8" s="1" customFormat="1" ht="16.899999999999999" customHeight="1">
      <c r="B190" s="33"/>
      <c r="C190" s="200" t="s">
        <v>3</v>
      </c>
      <c r="D190" s="200" t="s">
        <v>327</v>
      </c>
      <c r="E190" s="18" t="s">
        <v>3</v>
      </c>
      <c r="F190" s="201">
        <v>0</v>
      </c>
      <c r="H190" s="33"/>
    </row>
    <row r="191" spans="2:8" s="1" customFormat="1" ht="16.899999999999999" customHeight="1">
      <c r="B191" s="33"/>
      <c r="C191" s="200" t="s">
        <v>3</v>
      </c>
      <c r="D191" s="200" t="s">
        <v>328</v>
      </c>
      <c r="E191" s="18" t="s">
        <v>3</v>
      </c>
      <c r="F191" s="201">
        <v>140.18899999999999</v>
      </c>
      <c r="H191" s="33"/>
    </row>
    <row r="192" spans="2:8" s="1" customFormat="1" ht="16.899999999999999" customHeight="1">
      <c r="B192" s="33"/>
      <c r="C192" s="200" t="s">
        <v>3</v>
      </c>
      <c r="D192" s="200" t="s">
        <v>329</v>
      </c>
      <c r="E192" s="18" t="s">
        <v>3</v>
      </c>
      <c r="F192" s="201">
        <v>0</v>
      </c>
      <c r="H192" s="33"/>
    </row>
    <row r="193" spans="2:8" s="1" customFormat="1" ht="16.899999999999999" customHeight="1">
      <c r="B193" s="33"/>
      <c r="C193" s="200" t="s">
        <v>3</v>
      </c>
      <c r="D193" s="200" t="s">
        <v>330</v>
      </c>
      <c r="E193" s="18" t="s">
        <v>3</v>
      </c>
      <c r="F193" s="201">
        <v>-168.35400000000001</v>
      </c>
      <c r="H193" s="33"/>
    </row>
    <row r="194" spans="2:8" s="1" customFormat="1" ht="16.899999999999999" customHeight="1">
      <c r="B194" s="33"/>
      <c r="C194" s="200" t="s">
        <v>3</v>
      </c>
      <c r="D194" s="200" t="s">
        <v>331</v>
      </c>
      <c r="E194" s="18" t="s">
        <v>3</v>
      </c>
      <c r="F194" s="201">
        <v>0</v>
      </c>
      <c r="H194" s="33"/>
    </row>
    <row r="195" spans="2:8" s="1" customFormat="1" ht="16.899999999999999" customHeight="1">
      <c r="B195" s="33"/>
      <c r="C195" s="200" t="s">
        <v>3</v>
      </c>
      <c r="D195" s="200" t="s">
        <v>332</v>
      </c>
      <c r="E195" s="18" t="s">
        <v>3</v>
      </c>
      <c r="F195" s="201">
        <v>9.984</v>
      </c>
      <c r="H195" s="33"/>
    </row>
    <row r="196" spans="2:8" s="1" customFormat="1" ht="16.899999999999999" customHeight="1">
      <c r="B196" s="33"/>
      <c r="C196" s="200" t="s">
        <v>3</v>
      </c>
      <c r="D196" s="200" t="s">
        <v>278</v>
      </c>
      <c r="E196" s="18" t="s">
        <v>3</v>
      </c>
      <c r="F196" s="201">
        <v>800.21</v>
      </c>
      <c r="H196" s="33"/>
    </row>
    <row r="197" spans="2:8" s="1" customFormat="1" ht="16.899999999999999" customHeight="1">
      <c r="B197" s="33"/>
      <c r="C197" s="202" t="s">
        <v>2056</v>
      </c>
      <c r="H197" s="33"/>
    </row>
    <row r="198" spans="2:8" s="1" customFormat="1" ht="16.899999999999999" customHeight="1">
      <c r="B198" s="33"/>
      <c r="C198" s="200" t="s">
        <v>216</v>
      </c>
      <c r="D198" s="200" t="s">
        <v>217</v>
      </c>
      <c r="E198" s="18" t="s">
        <v>107</v>
      </c>
      <c r="F198" s="201">
        <v>793.46900000000005</v>
      </c>
      <c r="H198" s="33"/>
    </row>
    <row r="199" spans="2:8" s="1" customFormat="1" ht="22.5">
      <c r="B199" s="33"/>
      <c r="C199" s="200" t="s">
        <v>231</v>
      </c>
      <c r="D199" s="200" t="s">
        <v>232</v>
      </c>
      <c r="E199" s="18" t="s">
        <v>107</v>
      </c>
      <c r="F199" s="201">
        <v>759.49099999999999</v>
      </c>
      <c r="H199" s="33"/>
    </row>
    <row r="200" spans="2:8" s="1" customFormat="1" ht="22.5">
      <c r="B200" s="33"/>
      <c r="C200" s="200" t="s">
        <v>255</v>
      </c>
      <c r="D200" s="200" t="s">
        <v>256</v>
      </c>
      <c r="E200" s="18" t="s">
        <v>107</v>
      </c>
      <c r="F200" s="201">
        <v>763.95500000000004</v>
      </c>
      <c r="H200" s="33"/>
    </row>
    <row r="201" spans="2:8" s="1" customFormat="1" ht="16.899999999999999" customHeight="1">
      <c r="B201" s="33"/>
      <c r="C201" s="200" t="s">
        <v>342</v>
      </c>
      <c r="D201" s="200" t="s">
        <v>343</v>
      </c>
      <c r="E201" s="18" t="s">
        <v>107</v>
      </c>
      <c r="F201" s="201">
        <v>793.46900000000005</v>
      </c>
      <c r="H201" s="33"/>
    </row>
    <row r="202" spans="2:8" s="1" customFormat="1" ht="16.899999999999999" customHeight="1">
      <c r="B202" s="33"/>
      <c r="C202" s="200" t="s">
        <v>354</v>
      </c>
      <c r="D202" s="200" t="s">
        <v>355</v>
      </c>
      <c r="E202" s="18" t="s">
        <v>107</v>
      </c>
      <c r="F202" s="201">
        <v>905.68200000000002</v>
      </c>
      <c r="H202" s="33"/>
    </row>
    <row r="203" spans="2:8" s="1" customFormat="1" ht="16.899999999999999" customHeight="1">
      <c r="B203" s="33"/>
      <c r="C203" s="200" t="s">
        <v>238</v>
      </c>
      <c r="D203" s="200" t="s">
        <v>239</v>
      </c>
      <c r="E203" s="18" t="s">
        <v>107</v>
      </c>
      <c r="F203" s="201">
        <v>779.23400000000004</v>
      </c>
      <c r="H203" s="33"/>
    </row>
    <row r="204" spans="2:8" s="1" customFormat="1" ht="16.899999999999999" customHeight="1">
      <c r="B204" s="33"/>
      <c r="C204" s="196" t="s">
        <v>145</v>
      </c>
      <c r="D204" s="197" t="s">
        <v>146</v>
      </c>
      <c r="E204" s="198" t="s">
        <v>107</v>
      </c>
      <c r="F204" s="199">
        <v>24.905000000000001</v>
      </c>
      <c r="H204" s="33"/>
    </row>
    <row r="205" spans="2:8" s="1" customFormat="1" ht="16.899999999999999" customHeight="1">
      <c r="B205" s="33"/>
      <c r="C205" s="200" t="s">
        <v>3</v>
      </c>
      <c r="D205" s="200" t="s">
        <v>310</v>
      </c>
      <c r="E205" s="18" t="s">
        <v>3</v>
      </c>
      <c r="F205" s="201">
        <v>0</v>
      </c>
      <c r="H205" s="33"/>
    </row>
    <row r="206" spans="2:8" s="1" customFormat="1" ht="16.899999999999999" customHeight="1">
      <c r="B206" s="33"/>
      <c r="C206" s="200" t="s">
        <v>3</v>
      </c>
      <c r="D206" s="200" t="s">
        <v>311</v>
      </c>
      <c r="E206" s="18" t="s">
        <v>3</v>
      </c>
      <c r="F206" s="201">
        <v>17.850000000000001</v>
      </c>
      <c r="H206" s="33"/>
    </row>
    <row r="207" spans="2:8" s="1" customFormat="1" ht="16.899999999999999" customHeight="1">
      <c r="B207" s="33"/>
      <c r="C207" s="200" t="s">
        <v>3</v>
      </c>
      <c r="D207" s="200" t="s">
        <v>312</v>
      </c>
      <c r="E207" s="18" t="s">
        <v>3</v>
      </c>
      <c r="F207" s="201">
        <v>-4.2210000000000001</v>
      </c>
      <c r="H207" s="33"/>
    </row>
    <row r="208" spans="2:8" s="1" customFormat="1" ht="16.899999999999999" customHeight="1">
      <c r="B208" s="33"/>
      <c r="C208" s="200" t="s">
        <v>3</v>
      </c>
      <c r="D208" s="200" t="s">
        <v>313</v>
      </c>
      <c r="E208" s="18" t="s">
        <v>3</v>
      </c>
      <c r="F208" s="201">
        <v>0</v>
      </c>
      <c r="H208" s="33"/>
    </row>
    <row r="209" spans="2:8" s="1" customFormat="1" ht="16.899999999999999" customHeight="1">
      <c r="B209" s="33"/>
      <c r="C209" s="200" t="s">
        <v>3</v>
      </c>
      <c r="D209" s="200" t="s">
        <v>314</v>
      </c>
      <c r="E209" s="18" t="s">
        <v>3</v>
      </c>
      <c r="F209" s="201">
        <v>11.276</v>
      </c>
      <c r="H209" s="33"/>
    </row>
    <row r="210" spans="2:8" s="1" customFormat="1" ht="16.899999999999999" customHeight="1">
      <c r="B210" s="33"/>
      <c r="C210" s="200" t="s">
        <v>3</v>
      </c>
      <c r="D210" s="200" t="s">
        <v>278</v>
      </c>
      <c r="E210" s="18" t="s">
        <v>3</v>
      </c>
      <c r="F210" s="201">
        <v>24.905000000000001</v>
      </c>
      <c r="H210" s="33"/>
    </row>
    <row r="211" spans="2:8" s="1" customFormat="1" ht="16.899999999999999" customHeight="1">
      <c r="B211" s="33"/>
      <c r="C211" s="202" t="s">
        <v>2056</v>
      </c>
      <c r="H211" s="33"/>
    </row>
    <row r="212" spans="2:8" s="1" customFormat="1" ht="16.899999999999999" customHeight="1">
      <c r="B212" s="33"/>
      <c r="C212" s="200" t="s">
        <v>316</v>
      </c>
      <c r="D212" s="200" t="s">
        <v>317</v>
      </c>
      <c r="E212" s="18" t="s">
        <v>107</v>
      </c>
      <c r="F212" s="201">
        <v>775.30499999999995</v>
      </c>
      <c r="H212" s="33"/>
    </row>
    <row r="213" spans="2:8" s="1" customFormat="1" ht="16.899999999999999" customHeight="1">
      <c r="B213" s="33"/>
      <c r="C213" s="200" t="s">
        <v>354</v>
      </c>
      <c r="D213" s="200" t="s">
        <v>355</v>
      </c>
      <c r="E213" s="18" t="s">
        <v>107</v>
      </c>
      <c r="F213" s="201">
        <v>905.68200000000002</v>
      </c>
      <c r="H213" s="33"/>
    </row>
    <row r="214" spans="2:8" s="1" customFormat="1" ht="26.45" customHeight="1">
      <c r="B214" s="33"/>
      <c r="C214" s="195" t="s">
        <v>2093</v>
      </c>
      <c r="D214" s="195" t="s">
        <v>89</v>
      </c>
      <c r="H214" s="33"/>
    </row>
    <row r="215" spans="2:8" s="1" customFormat="1" ht="16.899999999999999" customHeight="1">
      <c r="B215" s="33"/>
      <c r="C215" s="196" t="s">
        <v>109</v>
      </c>
      <c r="D215" s="197" t="s">
        <v>110</v>
      </c>
      <c r="E215" s="198" t="s">
        <v>111</v>
      </c>
      <c r="F215" s="199">
        <v>145.22999999999999</v>
      </c>
      <c r="H215" s="33"/>
    </row>
    <row r="216" spans="2:8" s="1" customFormat="1" ht="16.899999999999999" customHeight="1">
      <c r="B216" s="33"/>
      <c r="C216" s="200" t="s">
        <v>3</v>
      </c>
      <c r="D216" s="200" t="s">
        <v>2057</v>
      </c>
      <c r="E216" s="18" t="s">
        <v>3</v>
      </c>
      <c r="F216" s="201">
        <v>108.02</v>
      </c>
      <c r="H216" s="33"/>
    </row>
    <row r="217" spans="2:8" s="1" customFormat="1" ht="16.899999999999999" customHeight="1">
      <c r="B217" s="33"/>
      <c r="C217" s="200" t="s">
        <v>3</v>
      </c>
      <c r="D217" s="200" t="s">
        <v>2058</v>
      </c>
      <c r="E217" s="18" t="s">
        <v>3</v>
      </c>
      <c r="F217" s="201">
        <v>37.21</v>
      </c>
      <c r="H217" s="33"/>
    </row>
    <row r="218" spans="2:8" s="1" customFormat="1" ht="16.899999999999999" customHeight="1">
      <c r="B218" s="33"/>
      <c r="C218" s="200" t="s">
        <v>3</v>
      </c>
      <c r="D218" s="200" t="s">
        <v>278</v>
      </c>
      <c r="E218" s="18" t="s">
        <v>3</v>
      </c>
      <c r="F218" s="201">
        <v>145.22999999999999</v>
      </c>
      <c r="H218" s="33"/>
    </row>
    <row r="219" spans="2:8" s="1" customFormat="1" ht="16.899999999999999" customHeight="1">
      <c r="B219" s="33"/>
      <c r="C219" s="196" t="s">
        <v>127</v>
      </c>
      <c r="D219" s="197" t="s">
        <v>128</v>
      </c>
      <c r="E219" s="198" t="s">
        <v>111</v>
      </c>
      <c r="F219" s="199">
        <v>3.2</v>
      </c>
      <c r="H219" s="33"/>
    </row>
    <row r="220" spans="2:8" s="1" customFormat="1" ht="16.899999999999999" customHeight="1">
      <c r="B220" s="33"/>
      <c r="C220" s="200" t="s">
        <v>3</v>
      </c>
      <c r="D220" s="200" t="s">
        <v>2077</v>
      </c>
      <c r="E220" s="18" t="s">
        <v>3</v>
      </c>
      <c r="F220" s="201">
        <v>3.2</v>
      </c>
      <c r="H220" s="33"/>
    </row>
    <row r="221" spans="2:8" s="1" customFormat="1" ht="26.45" customHeight="1">
      <c r="B221" s="33"/>
      <c r="C221" s="195" t="s">
        <v>2094</v>
      </c>
      <c r="D221" s="195" t="s">
        <v>92</v>
      </c>
      <c r="H221" s="33"/>
    </row>
    <row r="222" spans="2:8" s="1" customFormat="1" ht="16.899999999999999" customHeight="1">
      <c r="B222" s="33"/>
      <c r="C222" s="196" t="s">
        <v>759</v>
      </c>
      <c r="D222" s="197" t="s">
        <v>760</v>
      </c>
      <c r="E222" s="198" t="s">
        <v>107</v>
      </c>
      <c r="F222" s="199">
        <v>78.932000000000002</v>
      </c>
      <c r="H222" s="33"/>
    </row>
    <row r="223" spans="2:8" s="1" customFormat="1" ht="16.899999999999999" customHeight="1">
      <c r="B223" s="33"/>
      <c r="C223" s="200" t="s">
        <v>3</v>
      </c>
      <c r="D223" s="200" t="s">
        <v>2095</v>
      </c>
      <c r="E223" s="18" t="s">
        <v>3</v>
      </c>
      <c r="F223" s="201">
        <v>0</v>
      </c>
      <c r="H223" s="33"/>
    </row>
    <row r="224" spans="2:8" s="1" customFormat="1" ht="16.899999999999999" customHeight="1">
      <c r="B224" s="33"/>
      <c r="C224" s="200" t="s">
        <v>3</v>
      </c>
      <c r="D224" s="200" t="s">
        <v>2096</v>
      </c>
      <c r="E224" s="18" t="s">
        <v>3</v>
      </c>
      <c r="F224" s="201">
        <v>20.78</v>
      </c>
      <c r="H224" s="33"/>
    </row>
    <row r="225" spans="2:8" s="1" customFormat="1" ht="16.899999999999999" customHeight="1">
      <c r="B225" s="33"/>
      <c r="C225" s="200" t="s">
        <v>3</v>
      </c>
      <c r="D225" s="200" t="s">
        <v>2097</v>
      </c>
      <c r="E225" s="18" t="s">
        <v>3</v>
      </c>
      <c r="F225" s="201">
        <v>55.96</v>
      </c>
      <c r="H225" s="33"/>
    </row>
    <row r="226" spans="2:8" s="1" customFormat="1" ht="16.899999999999999" customHeight="1">
      <c r="B226" s="33"/>
      <c r="C226" s="200" t="s">
        <v>3</v>
      </c>
      <c r="D226" s="200" t="s">
        <v>2098</v>
      </c>
      <c r="E226" s="18" t="s">
        <v>3</v>
      </c>
      <c r="F226" s="201">
        <v>1.252</v>
      </c>
      <c r="H226" s="33"/>
    </row>
    <row r="227" spans="2:8" s="1" customFormat="1" ht="16.899999999999999" customHeight="1">
      <c r="B227" s="33"/>
      <c r="C227" s="200" t="s">
        <v>3</v>
      </c>
      <c r="D227" s="200" t="s">
        <v>2099</v>
      </c>
      <c r="E227" s="18" t="s">
        <v>3</v>
      </c>
      <c r="F227" s="201">
        <v>0.48399999999999999</v>
      </c>
      <c r="H227" s="33"/>
    </row>
    <row r="228" spans="2:8" s="1" customFormat="1" ht="16.899999999999999" customHeight="1">
      <c r="B228" s="33"/>
      <c r="C228" s="200" t="s">
        <v>3</v>
      </c>
      <c r="D228" s="200" t="s">
        <v>2100</v>
      </c>
      <c r="E228" s="18" t="s">
        <v>3</v>
      </c>
      <c r="F228" s="201">
        <v>0.45600000000000002</v>
      </c>
      <c r="H228" s="33"/>
    </row>
    <row r="229" spans="2:8" s="1" customFormat="1" ht="16.899999999999999" customHeight="1">
      <c r="B229" s="33"/>
      <c r="C229" s="200" t="s">
        <v>3</v>
      </c>
      <c r="D229" s="200" t="s">
        <v>278</v>
      </c>
      <c r="E229" s="18" t="s">
        <v>3</v>
      </c>
      <c r="F229" s="201">
        <v>78.932000000000002</v>
      </c>
      <c r="H229" s="33"/>
    </row>
    <row r="230" spans="2:8" s="1" customFormat="1" ht="16.899999999999999" customHeight="1">
      <c r="B230" s="33"/>
      <c r="C230" s="202" t="s">
        <v>2056</v>
      </c>
      <c r="H230" s="33"/>
    </row>
    <row r="231" spans="2:8" s="1" customFormat="1" ht="16.899999999999999" customHeight="1">
      <c r="B231" s="33"/>
      <c r="C231" s="200" t="s">
        <v>216</v>
      </c>
      <c r="D231" s="200" t="s">
        <v>217</v>
      </c>
      <c r="E231" s="18" t="s">
        <v>107</v>
      </c>
      <c r="F231" s="201">
        <v>159.50200000000001</v>
      </c>
      <c r="H231" s="33"/>
    </row>
    <row r="232" spans="2:8" s="1" customFormat="1" ht="22.5">
      <c r="B232" s="33"/>
      <c r="C232" s="200" t="s">
        <v>806</v>
      </c>
      <c r="D232" s="200" t="s">
        <v>807</v>
      </c>
      <c r="E232" s="18" t="s">
        <v>107</v>
      </c>
      <c r="F232" s="201">
        <v>78.932000000000002</v>
      </c>
      <c r="H232" s="33"/>
    </row>
    <row r="233" spans="2:8" s="1" customFormat="1" ht="16.899999999999999" customHeight="1">
      <c r="B233" s="33"/>
      <c r="C233" s="200" t="s">
        <v>342</v>
      </c>
      <c r="D233" s="200" t="s">
        <v>343</v>
      </c>
      <c r="E233" s="18" t="s">
        <v>107</v>
      </c>
      <c r="F233" s="201">
        <v>78.932000000000002</v>
      </c>
      <c r="H233" s="33"/>
    </row>
    <row r="234" spans="2:8" s="1" customFormat="1" ht="16.899999999999999" customHeight="1">
      <c r="B234" s="33"/>
      <c r="C234" s="200" t="s">
        <v>811</v>
      </c>
      <c r="D234" s="200" t="s">
        <v>812</v>
      </c>
      <c r="E234" s="18" t="s">
        <v>107</v>
      </c>
      <c r="F234" s="201">
        <v>80.510999999999996</v>
      </c>
      <c r="H234" s="33"/>
    </row>
    <row r="235" spans="2:8" s="1" customFormat="1" ht="16.899999999999999" customHeight="1">
      <c r="B235" s="33"/>
      <c r="C235" s="196" t="s">
        <v>762</v>
      </c>
      <c r="D235" s="197" t="s">
        <v>763</v>
      </c>
      <c r="E235" s="198" t="s">
        <v>107</v>
      </c>
      <c r="F235" s="199">
        <v>80.569999999999993</v>
      </c>
      <c r="H235" s="33"/>
    </row>
    <row r="236" spans="2:8" s="1" customFormat="1" ht="16.899999999999999" customHeight="1">
      <c r="B236" s="33"/>
      <c r="C236" s="200" t="s">
        <v>3</v>
      </c>
      <c r="D236" s="200" t="s">
        <v>1033</v>
      </c>
      <c r="E236" s="18" t="s">
        <v>3</v>
      </c>
      <c r="F236" s="201">
        <v>0</v>
      </c>
      <c r="H236" s="33"/>
    </row>
    <row r="237" spans="2:8" s="1" customFormat="1" ht="16.899999999999999" customHeight="1">
      <c r="B237" s="33"/>
      <c r="C237" s="200" t="s">
        <v>3</v>
      </c>
      <c r="D237" s="200" t="s">
        <v>1034</v>
      </c>
      <c r="E237" s="18" t="s">
        <v>3</v>
      </c>
      <c r="F237" s="201">
        <v>79.427999999999997</v>
      </c>
      <c r="H237" s="33"/>
    </row>
    <row r="238" spans="2:8" s="1" customFormat="1" ht="16.899999999999999" customHeight="1">
      <c r="B238" s="33"/>
      <c r="C238" s="200" t="s">
        <v>3</v>
      </c>
      <c r="D238" s="200" t="s">
        <v>2101</v>
      </c>
      <c r="E238" s="18" t="s">
        <v>3</v>
      </c>
      <c r="F238" s="201">
        <v>0</v>
      </c>
      <c r="H238" s="33"/>
    </row>
    <row r="239" spans="2:8" s="1" customFormat="1" ht="16.899999999999999" customHeight="1">
      <c r="B239" s="33"/>
      <c r="C239" s="200" t="s">
        <v>3</v>
      </c>
      <c r="D239" s="200" t="s">
        <v>2102</v>
      </c>
      <c r="E239" s="18" t="s">
        <v>3</v>
      </c>
      <c r="F239" s="201">
        <v>1.1419999999999999</v>
      </c>
      <c r="H239" s="33"/>
    </row>
    <row r="240" spans="2:8" s="1" customFormat="1" ht="16.899999999999999" customHeight="1">
      <c r="B240" s="33"/>
      <c r="C240" s="200" t="s">
        <v>3</v>
      </c>
      <c r="D240" s="200" t="s">
        <v>278</v>
      </c>
      <c r="E240" s="18" t="s">
        <v>3</v>
      </c>
      <c r="F240" s="201">
        <v>80.569999999999993</v>
      </c>
      <c r="H240" s="33"/>
    </row>
    <row r="241" spans="2:8" s="1" customFormat="1" ht="16.899999999999999" customHeight="1">
      <c r="B241" s="33"/>
      <c r="C241" s="202" t="s">
        <v>2056</v>
      </c>
      <c r="H241" s="33"/>
    </row>
    <row r="242" spans="2:8" s="1" customFormat="1" ht="22.5">
      <c r="B242" s="33"/>
      <c r="C242" s="200" t="s">
        <v>797</v>
      </c>
      <c r="D242" s="200" t="s">
        <v>798</v>
      </c>
      <c r="E242" s="18" t="s">
        <v>107</v>
      </c>
      <c r="F242" s="201">
        <v>80.569999999999993</v>
      </c>
      <c r="H242" s="33"/>
    </row>
    <row r="243" spans="2:8" s="1" customFormat="1" ht="16.899999999999999" customHeight="1">
      <c r="B243" s="33"/>
      <c r="C243" s="200" t="s">
        <v>823</v>
      </c>
      <c r="D243" s="200" t="s">
        <v>824</v>
      </c>
      <c r="E243" s="18" t="s">
        <v>107</v>
      </c>
      <c r="F243" s="201">
        <v>80.569999999999993</v>
      </c>
      <c r="H243" s="33"/>
    </row>
    <row r="244" spans="2:8" s="1" customFormat="1" ht="16.899999999999999" customHeight="1">
      <c r="B244" s="33"/>
      <c r="C244" s="200" t="s">
        <v>216</v>
      </c>
      <c r="D244" s="200" t="s">
        <v>217</v>
      </c>
      <c r="E244" s="18" t="s">
        <v>107</v>
      </c>
      <c r="F244" s="201">
        <v>159.50200000000001</v>
      </c>
      <c r="H244" s="33"/>
    </row>
    <row r="245" spans="2:8" s="1" customFormat="1" ht="16.899999999999999" customHeight="1">
      <c r="B245" s="33"/>
      <c r="C245" s="200" t="s">
        <v>802</v>
      </c>
      <c r="D245" s="200" t="s">
        <v>803</v>
      </c>
      <c r="E245" s="18" t="s">
        <v>107</v>
      </c>
      <c r="F245" s="201">
        <v>84.599000000000004</v>
      </c>
      <c r="H245" s="33"/>
    </row>
    <row r="246" spans="2:8" s="1" customFormat="1" ht="16.899999999999999" customHeight="1">
      <c r="B246" s="33"/>
      <c r="C246" s="196" t="s">
        <v>765</v>
      </c>
      <c r="D246" s="197" t="s">
        <v>766</v>
      </c>
      <c r="E246" s="198" t="s">
        <v>107</v>
      </c>
      <c r="F246" s="199">
        <v>444.13</v>
      </c>
      <c r="H246" s="33"/>
    </row>
    <row r="247" spans="2:8" s="1" customFormat="1" ht="16.899999999999999" customHeight="1">
      <c r="B247" s="33"/>
      <c r="C247" s="200" t="s">
        <v>3</v>
      </c>
      <c r="D247" s="200" t="s">
        <v>2103</v>
      </c>
      <c r="E247" s="18" t="s">
        <v>3</v>
      </c>
      <c r="F247" s="201">
        <v>444.13</v>
      </c>
      <c r="H247" s="33"/>
    </row>
    <row r="248" spans="2:8" s="1" customFormat="1" ht="16.899999999999999" customHeight="1">
      <c r="B248" s="33"/>
      <c r="C248" s="202" t="s">
        <v>2056</v>
      </c>
      <c r="H248" s="33"/>
    </row>
    <row r="249" spans="2:8" s="1" customFormat="1" ht="16.899999999999999" customHeight="1">
      <c r="B249" s="33"/>
      <c r="C249" s="200" t="s">
        <v>843</v>
      </c>
      <c r="D249" s="200" t="s">
        <v>844</v>
      </c>
      <c r="E249" s="18" t="s">
        <v>107</v>
      </c>
      <c r="F249" s="201">
        <v>1193.654</v>
      </c>
      <c r="H249" s="33"/>
    </row>
    <row r="250" spans="2:8" s="1" customFormat="1" ht="16.899999999999999" customHeight="1">
      <c r="B250" s="33"/>
      <c r="C250" s="200" t="s">
        <v>854</v>
      </c>
      <c r="D250" s="200" t="s">
        <v>855</v>
      </c>
      <c r="E250" s="18" t="s">
        <v>107</v>
      </c>
      <c r="F250" s="201">
        <v>1193.654</v>
      </c>
      <c r="H250" s="33"/>
    </row>
    <row r="251" spans="2:8" s="1" customFormat="1" ht="16.899999999999999" customHeight="1">
      <c r="B251" s="33"/>
      <c r="C251" s="200" t="s">
        <v>899</v>
      </c>
      <c r="D251" s="200" t="s">
        <v>900</v>
      </c>
      <c r="E251" s="18" t="s">
        <v>107</v>
      </c>
      <c r="F251" s="201">
        <v>1193.654</v>
      </c>
      <c r="H251" s="33"/>
    </row>
    <row r="252" spans="2:8" s="1" customFormat="1" ht="22.5">
      <c r="B252" s="33"/>
      <c r="C252" s="200" t="s">
        <v>918</v>
      </c>
      <c r="D252" s="200" t="s">
        <v>919</v>
      </c>
      <c r="E252" s="18" t="s">
        <v>107</v>
      </c>
      <c r="F252" s="201">
        <v>1193.654</v>
      </c>
      <c r="H252" s="33"/>
    </row>
    <row r="253" spans="2:8" s="1" customFormat="1" ht="22.5">
      <c r="B253" s="33"/>
      <c r="C253" s="200" t="s">
        <v>926</v>
      </c>
      <c r="D253" s="200" t="s">
        <v>927</v>
      </c>
      <c r="E253" s="18" t="s">
        <v>107</v>
      </c>
      <c r="F253" s="201">
        <v>1193.654</v>
      </c>
      <c r="H253" s="33"/>
    </row>
    <row r="254" spans="2:8" s="1" customFormat="1" ht="16.899999999999999" customHeight="1">
      <c r="B254" s="33"/>
      <c r="C254" s="200" t="s">
        <v>976</v>
      </c>
      <c r="D254" s="200" t="s">
        <v>977</v>
      </c>
      <c r="E254" s="18" t="s">
        <v>107</v>
      </c>
      <c r="F254" s="201">
        <v>1193.654</v>
      </c>
      <c r="H254" s="33"/>
    </row>
    <row r="255" spans="2:8" s="1" customFormat="1" ht="22.5">
      <c r="B255" s="33"/>
      <c r="C255" s="200" t="s">
        <v>993</v>
      </c>
      <c r="D255" s="200" t="s">
        <v>994</v>
      </c>
      <c r="E255" s="18" t="s">
        <v>107</v>
      </c>
      <c r="F255" s="201">
        <v>1193.654</v>
      </c>
      <c r="H255" s="33"/>
    </row>
    <row r="256" spans="2:8" s="1" customFormat="1" ht="16.899999999999999" customHeight="1">
      <c r="B256" s="33"/>
      <c r="C256" s="200" t="s">
        <v>1012</v>
      </c>
      <c r="D256" s="200" t="s">
        <v>1013</v>
      </c>
      <c r="E256" s="18" t="s">
        <v>420</v>
      </c>
      <c r="F256" s="201">
        <v>58.781999999999996</v>
      </c>
      <c r="H256" s="33"/>
    </row>
    <row r="257" spans="2:8" s="1" customFormat="1" ht="16.899999999999999" customHeight="1">
      <c r="B257" s="33"/>
      <c r="C257" s="200" t="s">
        <v>1186</v>
      </c>
      <c r="D257" s="200" t="s">
        <v>1187</v>
      </c>
      <c r="E257" s="18" t="s">
        <v>107</v>
      </c>
      <c r="F257" s="201">
        <v>1193.654</v>
      </c>
      <c r="H257" s="33"/>
    </row>
    <row r="258" spans="2:8" s="1" customFormat="1" ht="16.899999999999999" customHeight="1">
      <c r="B258" s="33"/>
      <c r="C258" s="200" t="s">
        <v>1205</v>
      </c>
      <c r="D258" s="200" t="s">
        <v>1206</v>
      </c>
      <c r="E258" s="18" t="s">
        <v>107</v>
      </c>
      <c r="F258" s="201">
        <v>1193.654</v>
      </c>
      <c r="H258" s="33"/>
    </row>
    <row r="259" spans="2:8" s="1" customFormat="1" ht="16.899999999999999" customHeight="1">
      <c r="B259" s="33"/>
      <c r="C259" s="200" t="s">
        <v>835</v>
      </c>
      <c r="D259" s="200" t="s">
        <v>836</v>
      </c>
      <c r="E259" s="18" t="s">
        <v>107</v>
      </c>
      <c r="F259" s="201">
        <v>1193.654</v>
      </c>
      <c r="H259" s="33"/>
    </row>
    <row r="260" spans="2:8" s="1" customFormat="1" ht="16.899999999999999" customHeight="1">
      <c r="B260" s="33"/>
      <c r="C260" s="200" t="s">
        <v>849</v>
      </c>
      <c r="D260" s="200" t="s">
        <v>850</v>
      </c>
      <c r="E260" s="18" t="s">
        <v>851</v>
      </c>
      <c r="F260" s="201">
        <v>525.20799999999997</v>
      </c>
      <c r="H260" s="33"/>
    </row>
    <row r="261" spans="2:8" s="1" customFormat="1" ht="16.899999999999999" customHeight="1">
      <c r="B261" s="33"/>
      <c r="C261" s="200" t="s">
        <v>1211</v>
      </c>
      <c r="D261" s="200" t="s">
        <v>1212</v>
      </c>
      <c r="E261" s="18" t="s">
        <v>107</v>
      </c>
      <c r="F261" s="201">
        <v>1217.527</v>
      </c>
      <c r="H261" s="33"/>
    </row>
    <row r="262" spans="2:8" s="1" customFormat="1" ht="22.5">
      <c r="B262" s="33"/>
      <c r="C262" s="200" t="s">
        <v>923</v>
      </c>
      <c r="D262" s="200" t="s">
        <v>924</v>
      </c>
      <c r="E262" s="18" t="s">
        <v>107</v>
      </c>
      <c r="F262" s="201">
        <v>1253.337</v>
      </c>
      <c r="H262" s="33"/>
    </row>
    <row r="263" spans="2:8" s="1" customFormat="1" ht="22.5">
      <c r="B263" s="33"/>
      <c r="C263" s="200" t="s">
        <v>904</v>
      </c>
      <c r="D263" s="200" t="s">
        <v>905</v>
      </c>
      <c r="E263" s="18" t="s">
        <v>107</v>
      </c>
      <c r="F263" s="201">
        <v>1253.337</v>
      </c>
      <c r="H263" s="33"/>
    </row>
    <row r="264" spans="2:8" s="1" customFormat="1" ht="22.5">
      <c r="B264" s="33"/>
      <c r="C264" s="200" t="s">
        <v>931</v>
      </c>
      <c r="D264" s="200" t="s">
        <v>932</v>
      </c>
      <c r="E264" s="18" t="s">
        <v>107</v>
      </c>
      <c r="F264" s="201">
        <v>1217.527</v>
      </c>
      <c r="H264" s="33"/>
    </row>
    <row r="265" spans="2:8" s="1" customFormat="1" ht="16.899999999999999" customHeight="1">
      <c r="B265" s="33"/>
      <c r="C265" s="200" t="s">
        <v>981</v>
      </c>
      <c r="D265" s="200" t="s">
        <v>982</v>
      </c>
      <c r="E265" s="18" t="s">
        <v>420</v>
      </c>
      <c r="F265" s="201">
        <v>27.574000000000002</v>
      </c>
      <c r="H265" s="33"/>
    </row>
    <row r="266" spans="2:8" s="1" customFormat="1" ht="16.899999999999999" customHeight="1">
      <c r="B266" s="33"/>
      <c r="C266" s="200" t="s">
        <v>998</v>
      </c>
      <c r="D266" s="200" t="s">
        <v>999</v>
      </c>
      <c r="E266" s="18" t="s">
        <v>107</v>
      </c>
      <c r="F266" s="201">
        <v>1217.527</v>
      </c>
      <c r="H266" s="33"/>
    </row>
    <row r="267" spans="2:8" s="1" customFormat="1" ht="16.899999999999999" customHeight="1">
      <c r="B267" s="33"/>
      <c r="C267" s="196" t="s">
        <v>768</v>
      </c>
      <c r="D267" s="197" t="s">
        <v>769</v>
      </c>
      <c r="E267" s="198" t="s">
        <v>107</v>
      </c>
      <c r="F267" s="199">
        <v>749.524</v>
      </c>
      <c r="H267" s="33"/>
    </row>
    <row r="268" spans="2:8" s="1" customFormat="1" ht="16.899999999999999" customHeight="1">
      <c r="B268" s="33"/>
      <c r="C268" s="200" t="s">
        <v>3</v>
      </c>
      <c r="D268" s="200" t="s">
        <v>2104</v>
      </c>
      <c r="E268" s="18" t="s">
        <v>3</v>
      </c>
      <c r="F268" s="201">
        <v>0</v>
      </c>
      <c r="H268" s="33"/>
    </row>
    <row r="269" spans="2:8" s="1" customFormat="1" ht="16.899999999999999" customHeight="1">
      <c r="B269" s="33"/>
      <c r="C269" s="200" t="s">
        <v>3</v>
      </c>
      <c r="D269" s="200" t="s">
        <v>2105</v>
      </c>
      <c r="E269" s="18" t="s">
        <v>3</v>
      </c>
      <c r="F269" s="201">
        <v>749.524</v>
      </c>
      <c r="H269" s="33"/>
    </row>
    <row r="270" spans="2:8" s="1" customFormat="1" ht="16.899999999999999" customHeight="1">
      <c r="B270" s="33"/>
      <c r="C270" s="202" t="s">
        <v>2056</v>
      </c>
      <c r="H270" s="33"/>
    </row>
    <row r="271" spans="2:8" s="1" customFormat="1" ht="16.899999999999999" customHeight="1">
      <c r="B271" s="33"/>
      <c r="C271" s="200" t="s">
        <v>843</v>
      </c>
      <c r="D271" s="200" t="s">
        <v>844</v>
      </c>
      <c r="E271" s="18" t="s">
        <v>107</v>
      </c>
      <c r="F271" s="201">
        <v>1193.654</v>
      </c>
      <c r="H271" s="33"/>
    </row>
    <row r="272" spans="2:8" s="1" customFormat="1" ht="16.899999999999999" customHeight="1">
      <c r="B272" s="33"/>
      <c r="C272" s="200" t="s">
        <v>854</v>
      </c>
      <c r="D272" s="200" t="s">
        <v>855</v>
      </c>
      <c r="E272" s="18" t="s">
        <v>107</v>
      </c>
      <c r="F272" s="201">
        <v>1193.654</v>
      </c>
      <c r="H272" s="33"/>
    </row>
    <row r="273" spans="2:8" s="1" customFormat="1" ht="16.899999999999999" customHeight="1">
      <c r="B273" s="33"/>
      <c r="C273" s="200" t="s">
        <v>899</v>
      </c>
      <c r="D273" s="200" t="s">
        <v>900</v>
      </c>
      <c r="E273" s="18" t="s">
        <v>107</v>
      </c>
      <c r="F273" s="201">
        <v>1193.654</v>
      </c>
      <c r="H273" s="33"/>
    </row>
    <row r="274" spans="2:8" s="1" customFormat="1" ht="22.5">
      <c r="B274" s="33"/>
      <c r="C274" s="200" t="s">
        <v>918</v>
      </c>
      <c r="D274" s="200" t="s">
        <v>919</v>
      </c>
      <c r="E274" s="18" t="s">
        <v>107</v>
      </c>
      <c r="F274" s="201">
        <v>1193.654</v>
      </c>
      <c r="H274" s="33"/>
    </row>
    <row r="275" spans="2:8" s="1" customFormat="1" ht="22.5">
      <c r="B275" s="33"/>
      <c r="C275" s="200" t="s">
        <v>926</v>
      </c>
      <c r="D275" s="200" t="s">
        <v>927</v>
      </c>
      <c r="E275" s="18" t="s">
        <v>107</v>
      </c>
      <c r="F275" s="201">
        <v>1193.654</v>
      </c>
      <c r="H275" s="33"/>
    </row>
    <row r="276" spans="2:8" s="1" customFormat="1" ht="16.899999999999999" customHeight="1">
      <c r="B276" s="33"/>
      <c r="C276" s="200" t="s">
        <v>976</v>
      </c>
      <c r="D276" s="200" t="s">
        <v>977</v>
      </c>
      <c r="E276" s="18" t="s">
        <v>107</v>
      </c>
      <c r="F276" s="201">
        <v>1193.654</v>
      </c>
      <c r="H276" s="33"/>
    </row>
    <row r="277" spans="2:8" s="1" customFormat="1" ht="22.5">
      <c r="B277" s="33"/>
      <c r="C277" s="200" t="s">
        <v>993</v>
      </c>
      <c r="D277" s="200" t="s">
        <v>994</v>
      </c>
      <c r="E277" s="18" t="s">
        <v>107</v>
      </c>
      <c r="F277" s="201">
        <v>1193.654</v>
      </c>
      <c r="H277" s="33"/>
    </row>
    <row r="278" spans="2:8" s="1" customFormat="1" ht="16.899999999999999" customHeight="1">
      <c r="B278" s="33"/>
      <c r="C278" s="200" t="s">
        <v>1012</v>
      </c>
      <c r="D278" s="200" t="s">
        <v>1013</v>
      </c>
      <c r="E278" s="18" t="s">
        <v>420</v>
      </c>
      <c r="F278" s="201">
        <v>58.781999999999996</v>
      </c>
      <c r="H278" s="33"/>
    </row>
    <row r="279" spans="2:8" s="1" customFormat="1" ht="16.899999999999999" customHeight="1">
      <c r="B279" s="33"/>
      <c r="C279" s="200" t="s">
        <v>1186</v>
      </c>
      <c r="D279" s="200" t="s">
        <v>1187</v>
      </c>
      <c r="E279" s="18" t="s">
        <v>107</v>
      </c>
      <c r="F279" s="201">
        <v>1193.654</v>
      </c>
      <c r="H279" s="33"/>
    </row>
    <row r="280" spans="2:8" s="1" customFormat="1" ht="16.899999999999999" customHeight="1">
      <c r="B280" s="33"/>
      <c r="C280" s="200" t="s">
        <v>1205</v>
      </c>
      <c r="D280" s="200" t="s">
        <v>1206</v>
      </c>
      <c r="E280" s="18" t="s">
        <v>107</v>
      </c>
      <c r="F280" s="201">
        <v>1193.654</v>
      </c>
      <c r="H280" s="33"/>
    </row>
    <row r="281" spans="2:8" s="1" customFormat="1" ht="16.899999999999999" customHeight="1">
      <c r="B281" s="33"/>
      <c r="C281" s="200" t="s">
        <v>835</v>
      </c>
      <c r="D281" s="200" t="s">
        <v>836</v>
      </c>
      <c r="E281" s="18" t="s">
        <v>107</v>
      </c>
      <c r="F281" s="201">
        <v>1193.654</v>
      </c>
      <c r="H281" s="33"/>
    </row>
    <row r="282" spans="2:8" s="1" customFormat="1" ht="16.899999999999999" customHeight="1">
      <c r="B282" s="33"/>
      <c r="C282" s="200" t="s">
        <v>849</v>
      </c>
      <c r="D282" s="200" t="s">
        <v>850</v>
      </c>
      <c r="E282" s="18" t="s">
        <v>851</v>
      </c>
      <c r="F282" s="201">
        <v>525.20799999999997</v>
      </c>
      <c r="H282" s="33"/>
    </row>
    <row r="283" spans="2:8" s="1" customFormat="1" ht="16.899999999999999" customHeight="1">
      <c r="B283" s="33"/>
      <c r="C283" s="200" t="s">
        <v>1211</v>
      </c>
      <c r="D283" s="200" t="s">
        <v>1212</v>
      </c>
      <c r="E283" s="18" t="s">
        <v>107</v>
      </c>
      <c r="F283" s="201">
        <v>1217.527</v>
      </c>
      <c r="H283" s="33"/>
    </row>
    <row r="284" spans="2:8" s="1" customFormat="1" ht="22.5">
      <c r="B284" s="33"/>
      <c r="C284" s="200" t="s">
        <v>923</v>
      </c>
      <c r="D284" s="200" t="s">
        <v>924</v>
      </c>
      <c r="E284" s="18" t="s">
        <v>107</v>
      </c>
      <c r="F284" s="201">
        <v>1253.337</v>
      </c>
      <c r="H284" s="33"/>
    </row>
    <row r="285" spans="2:8" s="1" customFormat="1" ht="22.5">
      <c r="B285" s="33"/>
      <c r="C285" s="200" t="s">
        <v>904</v>
      </c>
      <c r="D285" s="200" t="s">
        <v>905</v>
      </c>
      <c r="E285" s="18" t="s">
        <v>107</v>
      </c>
      <c r="F285" s="201">
        <v>1253.337</v>
      </c>
      <c r="H285" s="33"/>
    </row>
    <row r="286" spans="2:8" s="1" customFormat="1" ht="22.5">
      <c r="B286" s="33"/>
      <c r="C286" s="200" t="s">
        <v>931</v>
      </c>
      <c r="D286" s="200" t="s">
        <v>932</v>
      </c>
      <c r="E286" s="18" t="s">
        <v>107</v>
      </c>
      <c r="F286" s="201">
        <v>1217.527</v>
      </c>
      <c r="H286" s="33"/>
    </row>
    <row r="287" spans="2:8" s="1" customFormat="1" ht="16.899999999999999" customHeight="1">
      <c r="B287" s="33"/>
      <c r="C287" s="200" t="s">
        <v>981</v>
      </c>
      <c r="D287" s="200" t="s">
        <v>982</v>
      </c>
      <c r="E287" s="18" t="s">
        <v>420</v>
      </c>
      <c r="F287" s="201">
        <v>27.574000000000002</v>
      </c>
      <c r="H287" s="33"/>
    </row>
    <row r="288" spans="2:8" s="1" customFormat="1" ht="16.899999999999999" customHeight="1">
      <c r="B288" s="33"/>
      <c r="C288" s="200" t="s">
        <v>998</v>
      </c>
      <c r="D288" s="200" t="s">
        <v>999</v>
      </c>
      <c r="E288" s="18" t="s">
        <v>107</v>
      </c>
      <c r="F288" s="201">
        <v>1217.527</v>
      </c>
      <c r="H288" s="33"/>
    </row>
    <row r="289" spans="2:8" s="1" customFormat="1" ht="22.5">
      <c r="B289" s="33"/>
      <c r="C289" s="200" t="s">
        <v>859</v>
      </c>
      <c r="D289" s="200" t="s">
        <v>860</v>
      </c>
      <c r="E289" s="18" t="s">
        <v>107</v>
      </c>
      <c r="F289" s="201">
        <v>1192.51</v>
      </c>
      <c r="H289" s="33"/>
    </row>
    <row r="290" spans="2:8" s="1" customFormat="1" ht="16.899999999999999" customHeight="1">
      <c r="B290" s="33"/>
      <c r="C290" s="196" t="s">
        <v>771</v>
      </c>
      <c r="D290" s="197" t="s">
        <v>772</v>
      </c>
      <c r="E290" s="198" t="s">
        <v>107</v>
      </c>
      <c r="F290" s="199">
        <v>11.5</v>
      </c>
      <c r="H290" s="33"/>
    </row>
    <row r="291" spans="2:8" s="1" customFormat="1" ht="16.899999999999999" customHeight="1">
      <c r="B291" s="33"/>
      <c r="C291" s="200" t="s">
        <v>3</v>
      </c>
      <c r="D291" s="200" t="s">
        <v>2106</v>
      </c>
      <c r="E291" s="18" t="s">
        <v>3</v>
      </c>
      <c r="F291" s="201">
        <v>11.5</v>
      </c>
      <c r="H291" s="33"/>
    </row>
    <row r="292" spans="2:8" s="1" customFormat="1" ht="16.899999999999999" customHeight="1">
      <c r="B292" s="33"/>
      <c r="C292" s="202" t="s">
        <v>2056</v>
      </c>
      <c r="H292" s="33"/>
    </row>
    <row r="293" spans="2:8" s="1" customFormat="1" ht="22.5">
      <c r="B293" s="33"/>
      <c r="C293" s="200" t="s">
        <v>786</v>
      </c>
      <c r="D293" s="200" t="s">
        <v>787</v>
      </c>
      <c r="E293" s="18" t="s">
        <v>107</v>
      </c>
      <c r="F293" s="201">
        <v>11.5</v>
      </c>
      <c r="H293" s="33"/>
    </row>
    <row r="294" spans="2:8" s="1" customFormat="1" ht="16.899999999999999" customHeight="1">
      <c r="B294" s="33"/>
      <c r="C294" s="196" t="s">
        <v>142</v>
      </c>
      <c r="D294" s="197" t="s">
        <v>143</v>
      </c>
      <c r="E294" s="198" t="s">
        <v>107</v>
      </c>
      <c r="F294" s="199">
        <v>306.53300000000002</v>
      </c>
      <c r="H294" s="33"/>
    </row>
    <row r="295" spans="2:8" s="1" customFormat="1" ht="16.899999999999999" customHeight="1">
      <c r="B295" s="33"/>
      <c r="C295" s="200" t="s">
        <v>3</v>
      </c>
      <c r="D295" s="200" t="s">
        <v>2107</v>
      </c>
      <c r="E295" s="18" t="s">
        <v>3</v>
      </c>
      <c r="F295" s="201">
        <v>0</v>
      </c>
      <c r="H295" s="33"/>
    </row>
    <row r="296" spans="2:8" s="1" customFormat="1" ht="16.899999999999999" customHeight="1">
      <c r="B296" s="33"/>
      <c r="C296" s="200" t="s">
        <v>3</v>
      </c>
      <c r="D296" s="200" t="s">
        <v>2108</v>
      </c>
      <c r="E296" s="18" t="s">
        <v>3</v>
      </c>
      <c r="F296" s="201">
        <v>242.04599999999999</v>
      </c>
      <c r="H296" s="33"/>
    </row>
    <row r="297" spans="2:8" s="1" customFormat="1" ht="16.899999999999999" customHeight="1">
      <c r="B297" s="33"/>
      <c r="C297" s="200" t="s">
        <v>3</v>
      </c>
      <c r="D297" s="200" t="s">
        <v>2109</v>
      </c>
      <c r="E297" s="18" t="s">
        <v>3</v>
      </c>
      <c r="F297" s="201">
        <v>0</v>
      </c>
      <c r="H297" s="33"/>
    </row>
    <row r="298" spans="2:8" s="1" customFormat="1" ht="16.899999999999999" customHeight="1">
      <c r="B298" s="33"/>
      <c r="C298" s="200" t="s">
        <v>3</v>
      </c>
      <c r="D298" s="200" t="s">
        <v>2110</v>
      </c>
      <c r="E298" s="18" t="s">
        <v>3</v>
      </c>
      <c r="F298" s="201">
        <v>21.782</v>
      </c>
      <c r="H298" s="33"/>
    </row>
    <row r="299" spans="2:8" s="1" customFormat="1" ht="16.899999999999999" customHeight="1">
      <c r="B299" s="33"/>
      <c r="C299" s="200" t="s">
        <v>3</v>
      </c>
      <c r="D299" s="200" t="s">
        <v>2111</v>
      </c>
      <c r="E299" s="18" t="s">
        <v>3</v>
      </c>
      <c r="F299" s="201">
        <v>42.704999999999998</v>
      </c>
      <c r="H299" s="33"/>
    </row>
    <row r="300" spans="2:8" s="1" customFormat="1" ht="16.899999999999999" customHeight="1">
      <c r="B300" s="33"/>
      <c r="C300" s="200" t="s">
        <v>3</v>
      </c>
      <c r="D300" s="200" t="s">
        <v>278</v>
      </c>
      <c r="E300" s="18" t="s">
        <v>3</v>
      </c>
      <c r="F300" s="201">
        <v>306.53300000000002</v>
      </c>
      <c r="H300" s="33"/>
    </row>
    <row r="301" spans="2:8" s="1" customFormat="1" ht="7.35" customHeight="1">
      <c r="B301" s="42"/>
      <c r="C301" s="43"/>
      <c r="D301" s="43"/>
      <c r="E301" s="43"/>
      <c r="F301" s="43"/>
      <c r="G301" s="43"/>
      <c r="H301" s="33"/>
    </row>
    <row r="302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03" customWidth="1"/>
    <col min="2" max="2" width="1.6640625" style="203" customWidth="1"/>
    <col min="3" max="4" width="5" style="203" customWidth="1"/>
    <col min="5" max="5" width="11.6640625" style="203" customWidth="1"/>
    <col min="6" max="6" width="9.1640625" style="203" customWidth="1"/>
    <col min="7" max="7" width="5" style="203" customWidth="1"/>
    <col min="8" max="8" width="77.83203125" style="203" customWidth="1"/>
    <col min="9" max="10" width="20" style="203" customWidth="1"/>
    <col min="11" max="11" width="1.6640625" style="203" customWidth="1"/>
  </cols>
  <sheetData>
    <row r="1" spans="2:11" customFormat="1" ht="37.5" customHeight="1"/>
    <row r="2" spans="2:11" customFormat="1" ht="7.5" customHeight="1">
      <c r="B2" s="204"/>
      <c r="C2" s="205"/>
      <c r="D2" s="205"/>
      <c r="E2" s="205"/>
      <c r="F2" s="205"/>
      <c r="G2" s="205"/>
      <c r="H2" s="205"/>
      <c r="I2" s="205"/>
      <c r="J2" s="205"/>
      <c r="K2" s="206"/>
    </row>
    <row r="3" spans="2:11" s="16" customFormat="1" ht="45" customHeight="1">
      <c r="B3" s="207"/>
      <c r="C3" s="336" t="s">
        <v>2112</v>
      </c>
      <c r="D3" s="336"/>
      <c r="E3" s="336"/>
      <c r="F3" s="336"/>
      <c r="G3" s="336"/>
      <c r="H3" s="336"/>
      <c r="I3" s="336"/>
      <c r="J3" s="336"/>
      <c r="K3" s="208"/>
    </row>
    <row r="4" spans="2:11" customFormat="1" ht="25.5" customHeight="1">
      <c r="B4" s="209"/>
      <c r="C4" s="341" t="s">
        <v>2113</v>
      </c>
      <c r="D4" s="341"/>
      <c r="E4" s="341"/>
      <c r="F4" s="341"/>
      <c r="G4" s="341"/>
      <c r="H4" s="341"/>
      <c r="I4" s="341"/>
      <c r="J4" s="341"/>
      <c r="K4" s="210"/>
    </row>
    <row r="5" spans="2:11" customFormat="1" ht="5.25" customHeight="1">
      <c r="B5" s="209"/>
      <c r="C5" s="211"/>
      <c r="D5" s="211"/>
      <c r="E5" s="211"/>
      <c r="F5" s="211"/>
      <c r="G5" s="211"/>
      <c r="H5" s="211"/>
      <c r="I5" s="211"/>
      <c r="J5" s="211"/>
      <c r="K5" s="210"/>
    </row>
    <row r="6" spans="2:11" customFormat="1" ht="15" customHeight="1">
      <c r="B6" s="209"/>
      <c r="C6" s="340" t="s">
        <v>2114</v>
      </c>
      <c r="D6" s="340"/>
      <c r="E6" s="340"/>
      <c r="F6" s="340"/>
      <c r="G6" s="340"/>
      <c r="H6" s="340"/>
      <c r="I6" s="340"/>
      <c r="J6" s="340"/>
      <c r="K6" s="210"/>
    </row>
    <row r="7" spans="2:11" customFormat="1" ht="15" customHeight="1">
      <c r="B7" s="213"/>
      <c r="C7" s="340" t="s">
        <v>2115</v>
      </c>
      <c r="D7" s="340"/>
      <c r="E7" s="340"/>
      <c r="F7" s="340"/>
      <c r="G7" s="340"/>
      <c r="H7" s="340"/>
      <c r="I7" s="340"/>
      <c r="J7" s="340"/>
      <c r="K7" s="210"/>
    </row>
    <row r="8" spans="2:1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pans="2:11" customFormat="1" ht="15" customHeight="1">
      <c r="B9" s="213"/>
      <c r="C9" s="340" t="s">
        <v>2116</v>
      </c>
      <c r="D9" s="340"/>
      <c r="E9" s="340"/>
      <c r="F9" s="340"/>
      <c r="G9" s="340"/>
      <c r="H9" s="340"/>
      <c r="I9" s="340"/>
      <c r="J9" s="340"/>
      <c r="K9" s="210"/>
    </row>
    <row r="10" spans="2:11" customFormat="1" ht="15" customHeight="1">
      <c r="B10" s="213"/>
      <c r="C10" s="212"/>
      <c r="D10" s="340" t="s">
        <v>2117</v>
      </c>
      <c r="E10" s="340"/>
      <c r="F10" s="340"/>
      <c r="G10" s="340"/>
      <c r="H10" s="340"/>
      <c r="I10" s="340"/>
      <c r="J10" s="340"/>
      <c r="K10" s="210"/>
    </row>
    <row r="11" spans="2:11" customFormat="1" ht="15" customHeight="1">
      <c r="B11" s="213"/>
      <c r="C11" s="214"/>
      <c r="D11" s="340" t="s">
        <v>2118</v>
      </c>
      <c r="E11" s="340"/>
      <c r="F11" s="340"/>
      <c r="G11" s="340"/>
      <c r="H11" s="340"/>
      <c r="I11" s="340"/>
      <c r="J11" s="340"/>
      <c r="K11" s="210"/>
    </row>
    <row r="12" spans="2:1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pans="2:11" customFormat="1" ht="15" customHeight="1">
      <c r="B13" s="213"/>
      <c r="C13" s="214"/>
      <c r="D13" s="215" t="s">
        <v>2119</v>
      </c>
      <c r="E13" s="212"/>
      <c r="F13" s="212"/>
      <c r="G13" s="212"/>
      <c r="H13" s="212"/>
      <c r="I13" s="212"/>
      <c r="J13" s="212"/>
      <c r="K13" s="210"/>
    </row>
    <row r="14" spans="2:1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pans="2:11" customFormat="1" ht="15" customHeight="1">
      <c r="B15" s="213"/>
      <c r="C15" s="214"/>
      <c r="D15" s="340" t="s">
        <v>2120</v>
      </c>
      <c r="E15" s="340"/>
      <c r="F15" s="340"/>
      <c r="G15" s="340"/>
      <c r="H15" s="340"/>
      <c r="I15" s="340"/>
      <c r="J15" s="340"/>
      <c r="K15" s="210"/>
    </row>
    <row r="16" spans="2:11" customFormat="1" ht="15" customHeight="1">
      <c r="B16" s="213"/>
      <c r="C16" s="214"/>
      <c r="D16" s="340" t="s">
        <v>2121</v>
      </c>
      <c r="E16" s="340"/>
      <c r="F16" s="340"/>
      <c r="G16" s="340"/>
      <c r="H16" s="340"/>
      <c r="I16" s="340"/>
      <c r="J16" s="340"/>
      <c r="K16" s="210"/>
    </row>
    <row r="17" spans="2:11" customFormat="1" ht="15" customHeight="1">
      <c r="B17" s="213"/>
      <c r="C17" s="214"/>
      <c r="D17" s="340" t="s">
        <v>2122</v>
      </c>
      <c r="E17" s="340"/>
      <c r="F17" s="340"/>
      <c r="G17" s="340"/>
      <c r="H17" s="340"/>
      <c r="I17" s="340"/>
      <c r="J17" s="340"/>
      <c r="K17" s="210"/>
    </row>
    <row r="18" spans="2:11" customFormat="1" ht="15" customHeight="1">
      <c r="B18" s="213"/>
      <c r="C18" s="214"/>
      <c r="D18" s="214"/>
      <c r="E18" s="216" t="s">
        <v>80</v>
      </c>
      <c r="F18" s="340" t="s">
        <v>2123</v>
      </c>
      <c r="G18" s="340"/>
      <c r="H18" s="340"/>
      <c r="I18" s="340"/>
      <c r="J18" s="340"/>
      <c r="K18" s="210"/>
    </row>
    <row r="19" spans="2:11" customFormat="1" ht="15" customHeight="1">
      <c r="B19" s="213"/>
      <c r="C19" s="214"/>
      <c r="D19" s="214"/>
      <c r="E19" s="216" t="s">
        <v>2124</v>
      </c>
      <c r="F19" s="340" t="s">
        <v>2125</v>
      </c>
      <c r="G19" s="340"/>
      <c r="H19" s="340"/>
      <c r="I19" s="340"/>
      <c r="J19" s="340"/>
      <c r="K19" s="210"/>
    </row>
    <row r="20" spans="2:11" customFormat="1" ht="15" customHeight="1">
      <c r="B20" s="213"/>
      <c r="C20" s="214"/>
      <c r="D20" s="214"/>
      <c r="E20" s="216" t="s">
        <v>2126</v>
      </c>
      <c r="F20" s="340" t="s">
        <v>2127</v>
      </c>
      <c r="G20" s="340"/>
      <c r="H20" s="340"/>
      <c r="I20" s="340"/>
      <c r="J20" s="340"/>
      <c r="K20" s="210"/>
    </row>
    <row r="21" spans="2:11" customFormat="1" ht="15" customHeight="1">
      <c r="B21" s="213"/>
      <c r="C21" s="214"/>
      <c r="D21" s="214"/>
      <c r="E21" s="216" t="s">
        <v>2128</v>
      </c>
      <c r="F21" s="340" t="s">
        <v>2129</v>
      </c>
      <c r="G21" s="340"/>
      <c r="H21" s="340"/>
      <c r="I21" s="340"/>
      <c r="J21" s="340"/>
      <c r="K21" s="210"/>
    </row>
    <row r="22" spans="2:11" customFormat="1" ht="15" customHeight="1">
      <c r="B22" s="213"/>
      <c r="C22" s="214"/>
      <c r="D22" s="214"/>
      <c r="E22" s="216" t="s">
        <v>2044</v>
      </c>
      <c r="F22" s="340" t="s">
        <v>2045</v>
      </c>
      <c r="G22" s="340"/>
      <c r="H22" s="340"/>
      <c r="I22" s="340"/>
      <c r="J22" s="340"/>
      <c r="K22" s="210"/>
    </row>
    <row r="23" spans="2:11" customFormat="1" ht="15" customHeight="1">
      <c r="B23" s="213"/>
      <c r="C23" s="214"/>
      <c r="D23" s="214"/>
      <c r="E23" s="216" t="s">
        <v>86</v>
      </c>
      <c r="F23" s="340" t="s">
        <v>2130</v>
      </c>
      <c r="G23" s="340"/>
      <c r="H23" s="340"/>
      <c r="I23" s="340"/>
      <c r="J23" s="340"/>
      <c r="K23" s="210"/>
    </row>
    <row r="24" spans="2:1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pans="2:11" customFormat="1" ht="15" customHeight="1">
      <c r="B25" s="213"/>
      <c r="C25" s="340" t="s">
        <v>2131</v>
      </c>
      <c r="D25" s="340"/>
      <c r="E25" s="340"/>
      <c r="F25" s="340"/>
      <c r="G25" s="340"/>
      <c r="H25" s="340"/>
      <c r="I25" s="340"/>
      <c r="J25" s="340"/>
      <c r="K25" s="210"/>
    </row>
    <row r="26" spans="2:11" customFormat="1" ht="15" customHeight="1">
      <c r="B26" s="213"/>
      <c r="C26" s="340" t="s">
        <v>2132</v>
      </c>
      <c r="D26" s="340"/>
      <c r="E26" s="340"/>
      <c r="F26" s="340"/>
      <c r="G26" s="340"/>
      <c r="H26" s="340"/>
      <c r="I26" s="340"/>
      <c r="J26" s="340"/>
      <c r="K26" s="210"/>
    </row>
    <row r="27" spans="2:11" customFormat="1" ht="15" customHeight="1">
      <c r="B27" s="213"/>
      <c r="C27" s="212"/>
      <c r="D27" s="340" t="s">
        <v>2133</v>
      </c>
      <c r="E27" s="340"/>
      <c r="F27" s="340"/>
      <c r="G27" s="340"/>
      <c r="H27" s="340"/>
      <c r="I27" s="340"/>
      <c r="J27" s="340"/>
      <c r="K27" s="210"/>
    </row>
    <row r="28" spans="2:11" customFormat="1" ht="15" customHeight="1">
      <c r="B28" s="213"/>
      <c r="C28" s="214"/>
      <c r="D28" s="340" t="s">
        <v>2134</v>
      </c>
      <c r="E28" s="340"/>
      <c r="F28" s="340"/>
      <c r="G28" s="340"/>
      <c r="H28" s="340"/>
      <c r="I28" s="340"/>
      <c r="J28" s="340"/>
      <c r="K28" s="210"/>
    </row>
    <row r="29" spans="2:1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pans="2:11" customFormat="1" ht="15" customHeight="1">
      <c r="B30" s="213"/>
      <c r="C30" s="214"/>
      <c r="D30" s="340" t="s">
        <v>2135</v>
      </c>
      <c r="E30" s="340"/>
      <c r="F30" s="340"/>
      <c r="G30" s="340"/>
      <c r="H30" s="340"/>
      <c r="I30" s="340"/>
      <c r="J30" s="340"/>
      <c r="K30" s="210"/>
    </row>
    <row r="31" spans="2:11" customFormat="1" ht="15" customHeight="1">
      <c r="B31" s="213"/>
      <c r="C31" s="214"/>
      <c r="D31" s="340" t="s">
        <v>2136</v>
      </c>
      <c r="E31" s="340"/>
      <c r="F31" s="340"/>
      <c r="G31" s="340"/>
      <c r="H31" s="340"/>
      <c r="I31" s="340"/>
      <c r="J31" s="340"/>
      <c r="K31" s="210"/>
    </row>
    <row r="32" spans="2:1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pans="2:11" customFormat="1" ht="15" customHeight="1">
      <c r="B33" s="213"/>
      <c r="C33" s="214"/>
      <c r="D33" s="340" t="s">
        <v>2137</v>
      </c>
      <c r="E33" s="340"/>
      <c r="F33" s="340"/>
      <c r="G33" s="340"/>
      <c r="H33" s="340"/>
      <c r="I33" s="340"/>
      <c r="J33" s="340"/>
      <c r="K33" s="210"/>
    </row>
    <row r="34" spans="2:11" customFormat="1" ht="15" customHeight="1">
      <c r="B34" s="213"/>
      <c r="C34" s="214"/>
      <c r="D34" s="340" t="s">
        <v>2138</v>
      </c>
      <c r="E34" s="340"/>
      <c r="F34" s="340"/>
      <c r="G34" s="340"/>
      <c r="H34" s="340"/>
      <c r="I34" s="340"/>
      <c r="J34" s="340"/>
      <c r="K34" s="210"/>
    </row>
    <row r="35" spans="2:11" customFormat="1" ht="15" customHeight="1">
      <c r="B35" s="213"/>
      <c r="C35" s="214"/>
      <c r="D35" s="340" t="s">
        <v>2139</v>
      </c>
      <c r="E35" s="340"/>
      <c r="F35" s="340"/>
      <c r="G35" s="340"/>
      <c r="H35" s="340"/>
      <c r="I35" s="340"/>
      <c r="J35" s="340"/>
      <c r="K35" s="210"/>
    </row>
    <row r="36" spans="2:11" customFormat="1" ht="15" customHeight="1">
      <c r="B36" s="213"/>
      <c r="C36" s="214"/>
      <c r="D36" s="212"/>
      <c r="E36" s="215" t="s">
        <v>165</v>
      </c>
      <c r="F36" s="212"/>
      <c r="G36" s="340" t="s">
        <v>2140</v>
      </c>
      <c r="H36" s="340"/>
      <c r="I36" s="340"/>
      <c r="J36" s="340"/>
      <c r="K36" s="210"/>
    </row>
    <row r="37" spans="2:11" customFormat="1" ht="30.75" customHeight="1">
      <c r="B37" s="213"/>
      <c r="C37" s="214"/>
      <c r="D37" s="212"/>
      <c r="E37" s="215" t="s">
        <v>2141</v>
      </c>
      <c r="F37" s="212"/>
      <c r="G37" s="340" t="s">
        <v>2142</v>
      </c>
      <c r="H37" s="340"/>
      <c r="I37" s="340"/>
      <c r="J37" s="340"/>
      <c r="K37" s="210"/>
    </row>
    <row r="38" spans="2:11" customFormat="1" ht="15" customHeight="1">
      <c r="B38" s="213"/>
      <c r="C38" s="214"/>
      <c r="D38" s="212"/>
      <c r="E38" s="215" t="s">
        <v>55</v>
      </c>
      <c r="F38" s="212"/>
      <c r="G38" s="340" t="s">
        <v>2143</v>
      </c>
      <c r="H38" s="340"/>
      <c r="I38" s="340"/>
      <c r="J38" s="340"/>
      <c r="K38" s="210"/>
    </row>
    <row r="39" spans="2:11" customFormat="1" ht="15" customHeight="1">
      <c r="B39" s="213"/>
      <c r="C39" s="214"/>
      <c r="D39" s="212"/>
      <c r="E39" s="215" t="s">
        <v>56</v>
      </c>
      <c r="F39" s="212"/>
      <c r="G39" s="340" t="s">
        <v>2144</v>
      </c>
      <c r="H39" s="340"/>
      <c r="I39" s="340"/>
      <c r="J39" s="340"/>
      <c r="K39" s="210"/>
    </row>
    <row r="40" spans="2:11" customFormat="1" ht="15" customHeight="1">
      <c r="B40" s="213"/>
      <c r="C40" s="214"/>
      <c r="D40" s="212"/>
      <c r="E40" s="215" t="s">
        <v>166</v>
      </c>
      <c r="F40" s="212"/>
      <c r="G40" s="340" t="s">
        <v>2145</v>
      </c>
      <c r="H40" s="340"/>
      <c r="I40" s="340"/>
      <c r="J40" s="340"/>
      <c r="K40" s="210"/>
    </row>
    <row r="41" spans="2:11" customFormat="1" ht="15" customHeight="1">
      <c r="B41" s="213"/>
      <c r="C41" s="214"/>
      <c r="D41" s="212"/>
      <c r="E41" s="215" t="s">
        <v>167</v>
      </c>
      <c r="F41" s="212"/>
      <c r="G41" s="340" t="s">
        <v>2146</v>
      </c>
      <c r="H41" s="340"/>
      <c r="I41" s="340"/>
      <c r="J41" s="340"/>
      <c r="K41" s="210"/>
    </row>
    <row r="42" spans="2:11" customFormat="1" ht="15" customHeight="1">
      <c r="B42" s="213"/>
      <c r="C42" s="214"/>
      <c r="D42" s="212"/>
      <c r="E42" s="215" t="s">
        <v>2147</v>
      </c>
      <c r="F42" s="212"/>
      <c r="G42" s="340" t="s">
        <v>2148</v>
      </c>
      <c r="H42" s="340"/>
      <c r="I42" s="340"/>
      <c r="J42" s="340"/>
      <c r="K42" s="210"/>
    </row>
    <row r="43" spans="2:11" customFormat="1" ht="15" customHeight="1">
      <c r="B43" s="213"/>
      <c r="C43" s="214"/>
      <c r="D43" s="212"/>
      <c r="E43" s="215"/>
      <c r="F43" s="212"/>
      <c r="G43" s="340" t="s">
        <v>2149</v>
      </c>
      <c r="H43" s="340"/>
      <c r="I43" s="340"/>
      <c r="J43" s="340"/>
      <c r="K43" s="210"/>
    </row>
    <row r="44" spans="2:11" customFormat="1" ht="15" customHeight="1">
      <c r="B44" s="213"/>
      <c r="C44" s="214"/>
      <c r="D44" s="212"/>
      <c r="E44" s="215" t="s">
        <v>2150</v>
      </c>
      <c r="F44" s="212"/>
      <c r="G44" s="340" t="s">
        <v>2151</v>
      </c>
      <c r="H44" s="340"/>
      <c r="I44" s="340"/>
      <c r="J44" s="340"/>
      <c r="K44" s="210"/>
    </row>
    <row r="45" spans="2:11" customFormat="1" ht="15" customHeight="1">
      <c r="B45" s="213"/>
      <c r="C45" s="214"/>
      <c r="D45" s="212"/>
      <c r="E45" s="215" t="s">
        <v>169</v>
      </c>
      <c r="F45" s="212"/>
      <c r="G45" s="340" t="s">
        <v>2152</v>
      </c>
      <c r="H45" s="340"/>
      <c r="I45" s="340"/>
      <c r="J45" s="340"/>
      <c r="K45" s="210"/>
    </row>
    <row r="46" spans="2:1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pans="2:11" customFormat="1" ht="15" customHeight="1">
      <c r="B47" s="213"/>
      <c r="C47" s="214"/>
      <c r="D47" s="340" t="s">
        <v>2153</v>
      </c>
      <c r="E47" s="340"/>
      <c r="F47" s="340"/>
      <c r="G47" s="340"/>
      <c r="H47" s="340"/>
      <c r="I47" s="340"/>
      <c r="J47" s="340"/>
      <c r="K47" s="210"/>
    </row>
    <row r="48" spans="2:11" customFormat="1" ht="15" customHeight="1">
      <c r="B48" s="213"/>
      <c r="C48" s="214"/>
      <c r="D48" s="214"/>
      <c r="E48" s="340" t="s">
        <v>2154</v>
      </c>
      <c r="F48" s="340"/>
      <c r="G48" s="340"/>
      <c r="H48" s="340"/>
      <c r="I48" s="340"/>
      <c r="J48" s="340"/>
      <c r="K48" s="210"/>
    </row>
    <row r="49" spans="2:11" customFormat="1" ht="15" customHeight="1">
      <c r="B49" s="213"/>
      <c r="C49" s="214"/>
      <c r="D49" s="214"/>
      <c r="E49" s="340" t="s">
        <v>2155</v>
      </c>
      <c r="F49" s="340"/>
      <c r="G49" s="340"/>
      <c r="H49" s="340"/>
      <c r="I49" s="340"/>
      <c r="J49" s="340"/>
      <c r="K49" s="210"/>
    </row>
    <row r="50" spans="2:11" customFormat="1" ht="15" customHeight="1">
      <c r="B50" s="213"/>
      <c r="C50" s="214"/>
      <c r="D50" s="214"/>
      <c r="E50" s="340" t="s">
        <v>2156</v>
      </c>
      <c r="F50" s="340"/>
      <c r="G50" s="340"/>
      <c r="H50" s="340"/>
      <c r="I50" s="340"/>
      <c r="J50" s="340"/>
      <c r="K50" s="210"/>
    </row>
    <row r="51" spans="2:11" customFormat="1" ht="15" customHeight="1">
      <c r="B51" s="213"/>
      <c r="C51" s="214"/>
      <c r="D51" s="340" t="s">
        <v>2157</v>
      </c>
      <c r="E51" s="340"/>
      <c r="F51" s="340"/>
      <c r="G51" s="340"/>
      <c r="H51" s="340"/>
      <c r="I51" s="340"/>
      <c r="J51" s="340"/>
      <c r="K51" s="210"/>
    </row>
    <row r="52" spans="2:11" customFormat="1" ht="25.5" customHeight="1">
      <c r="B52" s="209"/>
      <c r="C52" s="341" t="s">
        <v>2158</v>
      </c>
      <c r="D52" s="341"/>
      <c r="E52" s="341"/>
      <c r="F52" s="341"/>
      <c r="G52" s="341"/>
      <c r="H52" s="341"/>
      <c r="I52" s="341"/>
      <c r="J52" s="341"/>
      <c r="K52" s="210"/>
    </row>
    <row r="53" spans="2:11" customFormat="1" ht="5.25" customHeight="1">
      <c r="B53" s="209"/>
      <c r="C53" s="211"/>
      <c r="D53" s="211"/>
      <c r="E53" s="211"/>
      <c r="F53" s="211"/>
      <c r="G53" s="211"/>
      <c r="H53" s="211"/>
      <c r="I53" s="211"/>
      <c r="J53" s="211"/>
      <c r="K53" s="210"/>
    </row>
    <row r="54" spans="2:11" customFormat="1" ht="15" customHeight="1">
      <c r="B54" s="209"/>
      <c r="C54" s="340" t="s">
        <v>2159</v>
      </c>
      <c r="D54" s="340"/>
      <c r="E54" s="340"/>
      <c r="F54" s="340"/>
      <c r="G54" s="340"/>
      <c r="H54" s="340"/>
      <c r="I54" s="340"/>
      <c r="J54" s="340"/>
      <c r="K54" s="210"/>
    </row>
    <row r="55" spans="2:11" customFormat="1" ht="15" customHeight="1">
      <c r="B55" s="209"/>
      <c r="C55" s="340" t="s">
        <v>2160</v>
      </c>
      <c r="D55" s="340"/>
      <c r="E55" s="340"/>
      <c r="F55" s="340"/>
      <c r="G55" s="340"/>
      <c r="H55" s="340"/>
      <c r="I55" s="340"/>
      <c r="J55" s="340"/>
      <c r="K55" s="210"/>
    </row>
    <row r="56" spans="2:11" customFormat="1" ht="12.75" customHeight="1">
      <c r="B56" s="209"/>
      <c r="C56" s="212"/>
      <c r="D56" s="212"/>
      <c r="E56" s="212"/>
      <c r="F56" s="212"/>
      <c r="G56" s="212"/>
      <c r="H56" s="212"/>
      <c r="I56" s="212"/>
      <c r="J56" s="212"/>
      <c r="K56" s="210"/>
    </row>
    <row r="57" spans="2:11" customFormat="1" ht="15" customHeight="1">
      <c r="B57" s="209"/>
      <c r="C57" s="340" t="s">
        <v>2161</v>
      </c>
      <c r="D57" s="340"/>
      <c r="E57" s="340"/>
      <c r="F57" s="340"/>
      <c r="G57" s="340"/>
      <c r="H57" s="340"/>
      <c r="I57" s="340"/>
      <c r="J57" s="340"/>
      <c r="K57" s="210"/>
    </row>
    <row r="58" spans="2:11" customFormat="1" ht="15" customHeight="1">
      <c r="B58" s="209"/>
      <c r="C58" s="214"/>
      <c r="D58" s="340" t="s">
        <v>2162</v>
      </c>
      <c r="E58" s="340"/>
      <c r="F58" s="340"/>
      <c r="G58" s="340"/>
      <c r="H58" s="340"/>
      <c r="I58" s="340"/>
      <c r="J58" s="340"/>
      <c r="K58" s="210"/>
    </row>
    <row r="59" spans="2:11" customFormat="1" ht="15" customHeight="1">
      <c r="B59" s="209"/>
      <c r="C59" s="214"/>
      <c r="D59" s="340" t="s">
        <v>2163</v>
      </c>
      <c r="E59" s="340"/>
      <c r="F59" s="340"/>
      <c r="G59" s="340"/>
      <c r="H59" s="340"/>
      <c r="I59" s="340"/>
      <c r="J59" s="340"/>
      <c r="K59" s="210"/>
    </row>
    <row r="60" spans="2:11" customFormat="1" ht="15" customHeight="1">
      <c r="B60" s="209"/>
      <c r="C60" s="214"/>
      <c r="D60" s="340" t="s">
        <v>2164</v>
      </c>
      <c r="E60" s="340"/>
      <c r="F60" s="340"/>
      <c r="G60" s="340"/>
      <c r="H60" s="340"/>
      <c r="I60" s="340"/>
      <c r="J60" s="340"/>
      <c r="K60" s="210"/>
    </row>
    <row r="61" spans="2:11" customFormat="1" ht="15" customHeight="1">
      <c r="B61" s="209"/>
      <c r="C61" s="214"/>
      <c r="D61" s="340" t="s">
        <v>2165</v>
      </c>
      <c r="E61" s="340"/>
      <c r="F61" s="340"/>
      <c r="G61" s="340"/>
      <c r="H61" s="340"/>
      <c r="I61" s="340"/>
      <c r="J61" s="340"/>
      <c r="K61" s="210"/>
    </row>
    <row r="62" spans="2:11" customFormat="1" ht="15" customHeight="1">
      <c r="B62" s="209"/>
      <c r="C62" s="214"/>
      <c r="D62" s="339" t="s">
        <v>2166</v>
      </c>
      <c r="E62" s="339"/>
      <c r="F62" s="339"/>
      <c r="G62" s="339"/>
      <c r="H62" s="339"/>
      <c r="I62" s="339"/>
      <c r="J62" s="339"/>
      <c r="K62" s="210"/>
    </row>
    <row r="63" spans="2:11" customFormat="1" ht="15" customHeight="1">
      <c r="B63" s="209"/>
      <c r="C63" s="214"/>
      <c r="D63" s="340" t="s">
        <v>2167</v>
      </c>
      <c r="E63" s="340"/>
      <c r="F63" s="340"/>
      <c r="G63" s="340"/>
      <c r="H63" s="340"/>
      <c r="I63" s="340"/>
      <c r="J63" s="340"/>
      <c r="K63" s="210"/>
    </row>
    <row r="64" spans="2:11" customFormat="1" ht="12.75" customHeight="1">
      <c r="B64" s="209"/>
      <c r="C64" s="214"/>
      <c r="D64" s="214"/>
      <c r="E64" s="217"/>
      <c r="F64" s="214"/>
      <c r="G64" s="214"/>
      <c r="H64" s="214"/>
      <c r="I64" s="214"/>
      <c r="J64" s="214"/>
      <c r="K64" s="210"/>
    </row>
    <row r="65" spans="2:11" customFormat="1" ht="15" customHeight="1">
      <c r="B65" s="209"/>
      <c r="C65" s="214"/>
      <c r="D65" s="340" t="s">
        <v>2168</v>
      </c>
      <c r="E65" s="340"/>
      <c r="F65" s="340"/>
      <c r="G65" s="340"/>
      <c r="H65" s="340"/>
      <c r="I65" s="340"/>
      <c r="J65" s="340"/>
      <c r="K65" s="210"/>
    </row>
    <row r="66" spans="2:11" customFormat="1" ht="15" customHeight="1">
      <c r="B66" s="209"/>
      <c r="C66" s="214"/>
      <c r="D66" s="339" t="s">
        <v>2169</v>
      </c>
      <c r="E66" s="339"/>
      <c r="F66" s="339"/>
      <c r="G66" s="339"/>
      <c r="H66" s="339"/>
      <c r="I66" s="339"/>
      <c r="J66" s="339"/>
      <c r="K66" s="210"/>
    </row>
    <row r="67" spans="2:11" customFormat="1" ht="15" customHeight="1">
      <c r="B67" s="209"/>
      <c r="C67" s="214"/>
      <c r="D67" s="340" t="s">
        <v>2170</v>
      </c>
      <c r="E67" s="340"/>
      <c r="F67" s="340"/>
      <c r="G67" s="340"/>
      <c r="H67" s="340"/>
      <c r="I67" s="340"/>
      <c r="J67" s="340"/>
      <c r="K67" s="210"/>
    </row>
    <row r="68" spans="2:11" customFormat="1" ht="15" customHeight="1">
      <c r="B68" s="209"/>
      <c r="C68" s="214"/>
      <c r="D68" s="340" t="s">
        <v>2171</v>
      </c>
      <c r="E68" s="340"/>
      <c r="F68" s="340"/>
      <c r="G68" s="340"/>
      <c r="H68" s="340"/>
      <c r="I68" s="340"/>
      <c r="J68" s="340"/>
      <c r="K68" s="210"/>
    </row>
    <row r="69" spans="2:11" customFormat="1" ht="15" customHeight="1">
      <c r="B69" s="209"/>
      <c r="C69" s="214"/>
      <c r="D69" s="340" t="s">
        <v>2172</v>
      </c>
      <c r="E69" s="340"/>
      <c r="F69" s="340"/>
      <c r="G69" s="340"/>
      <c r="H69" s="340"/>
      <c r="I69" s="340"/>
      <c r="J69" s="340"/>
      <c r="K69" s="210"/>
    </row>
    <row r="70" spans="2:11" customFormat="1" ht="15" customHeight="1">
      <c r="B70" s="209"/>
      <c r="C70" s="214"/>
      <c r="D70" s="340" t="s">
        <v>2173</v>
      </c>
      <c r="E70" s="340"/>
      <c r="F70" s="340"/>
      <c r="G70" s="340"/>
      <c r="H70" s="340"/>
      <c r="I70" s="340"/>
      <c r="J70" s="340"/>
      <c r="K70" s="210"/>
    </row>
    <row r="71" spans="2:11" customFormat="1" ht="12.75" customHeight="1">
      <c r="B71" s="218"/>
      <c r="C71" s="219"/>
      <c r="D71" s="219"/>
      <c r="E71" s="219"/>
      <c r="F71" s="219"/>
      <c r="G71" s="219"/>
      <c r="H71" s="219"/>
      <c r="I71" s="219"/>
      <c r="J71" s="219"/>
      <c r="K71" s="220"/>
    </row>
    <row r="72" spans="2:11" customFormat="1" ht="18.75" customHeight="1">
      <c r="B72" s="221"/>
      <c r="C72" s="221"/>
      <c r="D72" s="221"/>
      <c r="E72" s="221"/>
      <c r="F72" s="221"/>
      <c r="G72" s="221"/>
      <c r="H72" s="221"/>
      <c r="I72" s="221"/>
      <c r="J72" s="221"/>
      <c r="K72" s="222"/>
    </row>
    <row r="73" spans="2:11" customFormat="1" ht="18.75" customHeight="1">
      <c r="B73" s="222"/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customFormat="1" ht="7.5" customHeight="1">
      <c r="B74" s="223"/>
      <c r="C74" s="224"/>
      <c r="D74" s="224"/>
      <c r="E74" s="224"/>
      <c r="F74" s="224"/>
      <c r="G74" s="224"/>
      <c r="H74" s="224"/>
      <c r="I74" s="224"/>
      <c r="J74" s="224"/>
      <c r="K74" s="225"/>
    </row>
    <row r="75" spans="2:11" customFormat="1" ht="45" customHeight="1">
      <c r="B75" s="226"/>
      <c r="C75" s="338" t="s">
        <v>2174</v>
      </c>
      <c r="D75" s="338"/>
      <c r="E75" s="338"/>
      <c r="F75" s="338"/>
      <c r="G75" s="338"/>
      <c r="H75" s="338"/>
      <c r="I75" s="338"/>
      <c r="J75" s="338"/>
      <c r="K75" s="227"/>
    </row>
    <row r="76" spans="2:11" customFormat="1" ht="17.25" customHeight="1">
      <c r="B76" s="226"/>
      <c r="C76" s="228" t="s">
        <v>2175</v>
      </c>
      <c r="D76" s="228"/>
      <c r="E76" s="228"/>
      <c r="F76" s="228" t="s">
        <v>2176</v>
      </c>
      <c r="G76" s="229"/>
      <c r="H76" s="228" t="s">
        <v>56</v>
      </c>
      <c r="I76" s="228" t="s">
        <v>59</v>
      </c>
      <c r="J76" s="228" t="s">
        <v>2177</v>
      </c>
      <c r="K76" s="227"/>
    </row>
    <row r="77" spans="2:11" customFormat="1" ht="17.25" customHeight="1">
      <c r="B77" s="226"/>
      <c r="C77" s="230" t="s">
        <v>2178</v>
      </c>
      <c r="D77" s="230"/>
      <c r="E77" s="230"/>
      <c r="F77" s="231" t="s">
        <v>2179</v>
      </c>
      <c r="G77" s="232"/>
      <c r="H77" s="230"/>
      <c r="I77" s="230"/>
      <c r="J77" s="230" t="s">
        <v>2180</v>
      </c>
      <c r="K77" s="227"/>
    </row>
    <row r="78" spans="2:11" customFormat="1" ht="5.25" customHeight="1">
      <c r="B78" s="226"/>
      <c r="C78" s="233"/>
      <c r="D78" s="233"/>
      <c r="E78" s="233"/>
      <c r="F78" s="233"/>
      <c r="G78" s="234"/>
      <c r="H78" s="233"/>
      <c r="I78" s="233"/>
      <c r="J78" s="233"/>
      <c r="K78" s="227"/>
    </row>
    <row r="79" spans="2:11" customFormat="1" ht="15" customHeight="1">
      <c r="B79" s="226"/>
      <c r="C79" s="215" t="s">
        <v>55</v>
      </c>
      <c r="D79" s="235"/>
      <c r="E79" s="235"/>
      <c r="F79" s="236" t="s">
        <v>2181</v>
      </c>
      <c r="G79" s="237"/>
      <c r="H79" s="215" t="s">
        <v>2182</v>
      </c>
      <c r="I79" s="215" t="s">
        <v>2183</v>
      </c>
      <c r="J79" s="215">
        <v>20</v>
      </c>
      <c r="K79" s="227"/>
    </row>
    <row r="80" spans="2:11" customFormat="1" ht="15" customHeight="1">
      <c r="B80" s="226"/>
      <c r="C80" s="215" t="s">
        <v>2184</v>
      </c>
      <c r="D80" s="215"/>
      <c r="E80" s="215"/>
      <c r="F80" s="236" t="s">
        <v>2181</v>
      </c>
      <c r="G80" s="237"/>
      <c r="H80" s="215" t="s">
        <v>2185</v>
      </c>
      <c r="I80" s="215" t="s">
        <v>2183</v>
      </c>
      <c r="J80" s="215">
        <v>120</v>
      </c>
      <c r="K80" s="227"/>
    </row>
    <row r="81" spans="2:11" customFormat="1" ht="15" customHeight="1">
      <c r="B81" s="238"/>
      <c r="C81" s="215" t="s">
        <v>2186</v>
      </c>
      <c r="D81" s="215"/>
      <c r="E81" s="215"/>
      <c r="F81" s="236" t="s">
        <v>2187</v>
      </c>
      <c r="G81" s="237"/>
      <c r="H81" s="215" t="s">
        <v>2188</v>
      </c>
      <c r="I81" s="215" t="s">
        <v>2183</v>
      </c>
      <c r="J81" s="215">
        <v>50</v>
      </c>
      <c r="K81" s="227"/>
    </row>
    <row r="82" spans="2:11" customFormat="1" ht="15" customHeight="1">
      <c r="B82" s="238"/>
      <c r="C82" s="215" t="s">
        <v>2189</v>
      </c>
      <c r="D82" s="215"/>
      <c r="E82" s="215"/>
      <c r="F82" s="236" t="s">
        <v>2181</v>
      </c>
      <c r="G82" s="237"/>
      <c r="H82" s="215" t="s">
        <v>2190</v>
      </c>
      <c r="I82" s="215" t="s">
        <v>2191</v>
      </c>
      <c r="J82" s="215"/>
      <c r="K82" s="227"/>
    </row>
    <row r="83" spans="2:11" customFormat="1" ht="15" customHeight="1">
      <c r="B83" s="238"/>
      <c r="C83" s="215" t="s">
        <v>2192</v>
      </c>
      <c r="D83" s="215"/>
      <c r="E83" s="215"/>
      <c r="F83" s="236" t="s">
        <v>2187</v>
      </c>
      <c r="G83" s="215"/>
      <c r="H83" s="215" t="s">
        <v>2193</v>
      </c>
      <c r="I83" s="215" t="s">
        <v>2183</v>
      </c>
      <c r="J83" s="215">
        <v>15</v>
      </c>
      <c r="K83" s="227"/>
    </row>
    <row r="84" spans="2:11" customFormat="1" ht="15" customHeight="1">
      <c r="B84" s="238"/>
      <c r="C84" s="215" t="s">
        <v>2194</v>
      </c>
      <c r="D84" s="215"/>
      <c r="E84" s="215"/>
      <c r="F84" s="236" t="s">
        <v>2187</v>
      </c>
      <c r="G84" s="215"/>
      <c r="H84" s="215" t="s">
        <v>2195</v>
      </c>
      <c r="I84" s="215" t="s">
        <v>2183</v>
      </c>
      <c r="J84" s="215">
        <v>15</v>
      </c>
      <c r="K84" s="227"/>
    </row>
    <row r="85" spans="2:11" customFormat="1" ht="15" customHeight="1">
      <c r="B85" s="238"/>
      <c r="C85" s="215" t="s">
        <v>2196</v>
      </c>
      <c r="D85" s="215"/>
      <c r="E85" s="215"/>
      <c r="F85" s="236" t="s">
        <v>2187</v>
      </c>
      <c r="G85" s="215"/>
      <c r="H85" s="215" t="s">
        <v>2197</v>
      </c>
      <c r="I85" s="215" t="s">
        <v>2183</v>
      </c>
      <c r="J85" s="215">
        <v>20</v>
      </c>
      <c r="K85" s="227"/>
    </row>
    <row r="86" spans="2:11" customFormat="1" ht="15" customHeight="1">
      <c r="B86" s="238"/>
      <c r="C86" s="215" t="s">
        <v>2198</v>
      </c>
      <c r="D86" s="215"/>
      <c r="E86" s="215"/>
      <c r="F86" s="236" t="s">
        <v>2187</v>
      </c>
      <c r="G86" s="215"/>
      <c r="H86" s="215" t="s">
        <v>2199</v>
      </c>
      <c r="I86" s="215" t="s">
        <v>2183</v>
      </c>
      <c r="J86" s="215">
        <v>20</v>
      </c>
      <c r="K86" s="227"/>
    </row>
    <row r="87" spans="2:11" customFormat="1" ht="15" customHeight="1">
      <c r="B87" s="238"/>
      <c r="C87" s="215" t="s">
        <v>2200</v>
      </c>
      <c r="D87" s="215"/>
      <c r="E87" s="215"/>
      <c r="F87" s="236" t="s">
        <v>2187</v>
      </c>
      <c r="G87" s="237"/>
      <c r="H87" s="215" t="s">
        <v>2201</v>
      </c>
      <c r="I87" s="215" t="s">
        <v>2183</v>
      </c>
      <c r="J87" s="215">
        <v>50</v>
      </c>
      <c r="K87" s="227"/>
    </row>
    <row r="88" spans="2:11" customFormat="1" ht="15" customHeight="1">
      <c r="B88" s="238"/>
      <c r="C88" s="215" t="s">
        <v>2202</v>
      </c>
      <c r="D88" s="215"/>
      <c r="E88" s="215"/>
      <c r="F88" s="236" t="s">
        <v>2187</v>
      </c>
      <c r="G88" s="237"/>
      <c r="H88" s="215" t="s">
        <v>2203</v>
      </c>
      <c r="I88" s="215" t="s">
        <v>2183</v>
      </c>
      <c r="J88" s="215">
        <v>20</v>
      </c>
      <c r="K88" s="227"/>
    </row>
    <row r="89" spans="2:11" customFormat="1" ht="15" customHeight="1">
      <c r="B89" s="238"/>
      <c r="C89" s="215" t="s">
        <v>2204</v>
      </c>
      <c r="D89" s="215"/>
      <c r="E89" s="215"/>
      <c r="F89" s="236" t="s">
        <v>2187</v>
      </c>
      <c r="G89" s="237"/>
      <c r="H89" s="215" t="s">
        <v>2205</v>
      </c>
      <c r="I89" s="215" t="s">
        <v>2183</v>
      </c>
      <c r="J89" s="215">
        <v>20</v>
      </c>
      <c r="K89" s="227"/>
    </row>
    <row r="90" spans="2:11" customFormat="1" ht="15" customHeight="1">
      <c r="B90" s="238"/>
      <c r="C90" s="215" t="s">
        <v>2206</v>
      </c>
      <c r="D90" s="215"/>
      <c r="E90" s="215"/>
      <c r="F90" s="236" t="s">
        <v>2187</v>
      </c>
      <c r="G90" s="237"/>
      <c r="H90" s="215" t="s">
        <v>2207</v>
      </c>
      <c r="I90" s="215" t="s">
        <v>2183</v>
      </c>
      <c r="J90" s="215">
        <v>50</v>
      </c>
      <c r="K90" s="227"/>
    </row>
    <row r="91" spans="2:11" customFormat="1" ht="15" customHeight="1">
      <c r="B91" s="238"/>
      <c r="C91" s="215" t="s">
        <v>2208</v>
      </c>
      <c r="D91" s="215"/>
      <c r="E91" s="215"/>
      <c r="F91" s="236" t="s">
        <v>2187</v>
      </c>
      <c r="G91" s="237"/>
      <c r="H91" s="215" t="s">
        <v>2208</v>
      </c>
      <c r="I91" s="215" t="s">
        <v>2183</v>
      </c>
      <c r="J91" s="215">
        <v>50</v>
      </c>
      <c r="K91" s="227"/>
    </row>
    <row r="92" spans="2:11" customFormat="1" ht="15" customHeight="1">
      <c r="B92" s="238"/>
      <c r="C92" s="215" t="s">
        <v>2209</v>
      </c>
      <c r="D92" s="215"/>
      <c r="E92" s="215"/>
      <c r="F92" s="236" t="s">
        <v>2187</v>
      </c>
      <c r="G92" s="237"/>
      <c r="H92" s="215" t="s">
        <v>2210</v>
      </c>
      <c r="I92" s="215" t="s">
        <v>2183</v>
      </c>
      <c r="J92" s="215">
        <v>255</v>
      </c>
      <c r="K92" s="227"/>
    </row>
    <row r="93" spans="2:11" customFormat="1" ht="15" customHeight="1">
      <c r="B93" s="238"/>
      <c r="C93" s="215" t="s">
        <v>2211</v>
      </c>
      <c r="D93" s="215"/>
      <c r="E93" s="215"/>
      <c r="F93" s="236" t="s">
        <v>2181</v>
      </c>
      <c r="G93" s="237"/>
      <c r="H93" s="215" t="s">
        <v>2212</v>
      </c>
      <c r="I93" s="215" t="s">
        <v>2213</v>
      </c>
      <c r="J93" s="215"/>
      <c r="K93" s="227"/>
    </row>
    <row r="94" spans="2:11" customFormat="1" ht="15" customHeight="1">
      <c r="B94" s="238"/>
      <c r="C94" s="215" t="s">
        <v>2214</v>
      </c>
      <c r="D94" s="215"/>
      <c r="E94" s="215"/>
      <c r="F94" s="236" t="s">
        <v>2181</v>
      </c>
      <c r="G94" s="237"/>
      <c r="H94" s="215" t="s">
        <v>2215</v>
      </c>
      <c r="I94" s="215" t="s">
        <v>2216</v>
      </c>
      <c r="J94" s="215"/>
      <c r="K94" s="227"/>
    </row>
    <row r="95" spans="2:11" customFormat="1" ht="15" customHeight="1">
      <c r="B95" s="238"/>
      <c r="C95" s="215" t="s">
        <v>2217</v>
      </c>
      <c r="D95" s="215"/>
      <c r="E95" s="215"/>
      <c r="F95" s="236" t="s">
        <v>2181</v>
      </c>
      <c r="G95" s="237"/>
      <c r="H95" s="215" t="s">
        <v>2217</v>
      </c>
      <c r="I95" s="215" t="s">
        <v>2216</v>
      </c>
      <c r="J95" s="215"/>
      <c r="K95" s="227"/>
    </row>
    <row r="96" spans="2:11" customFormat="1" ht="15" customHeight="1">
      <c r="B96" s="238"/>
      <c r="C96" s="215" t="s">
        <v>40</v>
      </c>
      <c r="D96" s="215"/>
      <c r="E96" s="215"/>
      <c r="F96" s="236" t="s">
        <v>2181</v>
      </c>
      <c r="G96" s="237"/>
      <c r="H96" s="215" t="s">
        <v>2218</v>
      </c>
      <c r="I96" s="215" t="s">
        <v>2216</v>
      </c>
      <c r="J96" s="215"/>
      <c r="K96" s="227"/>
    </row>
    <row r="97" spans="2:11" customFormat="1" ht="15" customHeight="1">
      <c r="B97" s="238"/>
      <c r="C97" s="215" t="s">
        <v>50</v>
      </c>
      <c r="D97" s="215"/>
      <c r="E97" s="215"/>
      <c r="F97" s="236" t="s">
        <v>2181</v>
      </c>
      <c r="G97" s="237"/>
      <c r="H97" s="215" t="s">
        <v>2219</v>
      </c>
      <c r="I97" s="215" t="s">
        <v>2216</v>
      </c>
      <c r="J97" s="215"/>
      <c r="K97" s="227"/>
    </row>
    <row r="98" spans="2:11" customFormat="1" ht="15" customHeight="1">
      <c r="B98" s="239"/>
      <c r="C98" s="240"/>
      <c r="D98" s="240"/>
      <c r="E98" s="240"/>
      <c r="F98" s="240"/>
      <c r="G98" s="240"/>
      <c r="H98" s="240"/>
      <c r="I98" s="240"/>
      <c r="J98" s="240"/>
      <c r="K98" s="241"/>
    </row>
    <row r="99" spans="2:11" customFormat="1" ht="18.75" customHeight="1">
      <c r="B99" s="242"/>
      <c r="C99" s="243"/>
      <c r="D99" s="243"/>
      <c r="E99" s="243"/>
      <c r="F99" s="243"/>
      <c r="G99" s="243"/>
      <c r="H99" s="243"/>
      <c r="I99" s="243"/>
      <c r="J99" s="243"/>
      <c r="K99" s="242"/>
    </row>
    <row r="100" spans="2:11" customFormat="1" ht="18.75" customHeight="1"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</row>
    <row r="101" spans="2:11" customFormat="1" ht="7.5" customHeight="1">
      <c r="B101" s="223"/>
      <c r="C101" s="224"/>
      <c r="D101" s="224"/>
      <c r="E101" s="224"/>
      <c r="F101" s="224"/>
      <c r="G101" s="224"/>
      <c r="H101" s="224"/>
      <c r="I101" s="224"/>
      <c r="J101" s="224"/>
      <c r="K101" s="225"/>
    </row>
    <row r="102" spans="2:11" customFormat="1" ht="45" customHeight="1">
      <c r="B102" s="226"/>
      <c r="C102" s="338" t="s">
        <v>2220</v>
      </c>
      <c r="D102" s="338"/>
      <c r="E102" s="338"/>
      <c r="F102" s="338"/>
      <c r="G102" s="338"/>
      <c r="H102" s="338"/>
      <c r="I102" s="338"/>
      <c r="J102" s="338"/>
      <c r="K102" s="227"/>
    </row>
    <row r="103" spans="2:11" customFormat="1" ht="17.25" customHeight="1">
      <c r="B103" s="226"/>
      <c r="C103" s="228" t="s">
        <v>2175</v>
      </c>
      <c r="D103" s="228"/>
      <c r="E103" s="228"/>
      <c r="F103" s="228" t="s">
        <v>2176</v>
      </c>
      <c r="G103" s="229"/>
      <c r="H103" s="228" t="s">
        <v>56</v>
      </c>
      <c r="I103" s="228" t="s">
        <v>59</v>
      </c>
      <c r="J103" s="228" t="s">
        <v>2177</v>
      </c>
      <c r="K103" s="227"/>
    </row>
    <row r="104" spans="2:11" customFormat="1" ht="17.25" customHeight="1">
      <c r="B104" s="226"/>
      <c r="C104" s="230" t="s">
        <v>2178</v>
      </c>
      <c r="D104" s="230"/>
      <c r="E104" s="230"/>
      <c r="F104" s="231" t="s">
        <v>2179</v>
      </c>
      <c r="G104" s="232"/>
      <c r="H104" s="230"/>
      <c r="I104" s="230"/>
      <c r="J104" s="230" t="s">
        <v>2180</v>
      </c>
      <c r="K104" s="227"/>
    </row>
    <row r="105" spans="2:11" customFormat="1" ht="5.25" customHeight="1">
      <c r="B105" s="226"/>
      <c r="C105" s="228"/>
      <c r="D105" s="228"/>
      <c r="E105" s="228"/>
      <c r="F105" s="228"/>
      <c r="G105" s="244"/>
      <c r="H105" s="228"/>
      <c r="I105" s="228"/>
      <c r="J105" s="228"/>
      <c r="K105" s="227"/>
    </row>
    <row r="106" spans="2:11" customFormat="1" ht="15" customHeight="1">
      <c r="B106" s="226"/>
      <c r="C106" s="215" t="s">
        <v>55</v>
      </c>
      <c r="D106" s="235"/>
      <c r="E106" s="235"/>
      <c r="F106" s="236" t="s">
        <v>2181</v>
      </c>
      <c r="G106" s="215"/>
      <c r="H106" s="215" t="s">
        <v>2221</v>
      </c>
      <c r="I106" s="215" t="s">
        <v>2183</v>
      </c>
      <c r="J106" s="215">
        <v>20</v>
      </c>
      <c r="K106" s="227"/>
    </row>
    <row r="107" spans="2:11" customFormat="1" ht="15" customHeight="1">
      <c r="B107" s="226"/>
      <c r="C107" s="215" t="s">
        <v>2184</v>
      </c>
      <c r="D107" s="215"/>
      <c r="E107" s="215"/>
      <c r="F107" s="236" t="s">
        <v>2181</v>
      </c>
      <c r="G107" s="215"/>
      <c r="H107" s="215" t="s">
        <v>2221</v>
      </c>
      <c r="I107" s="215" t="s">
        <v>2183</v>
      </c>
      <c r="J107" s="215">
        <v>120</v>
      </c>
      <c r="K107" s="227"/>
    </row>
    <row r="108" spans="2:11" customFormat="1" ht="15" customHeight="1">
      <c r="B108" s="238"/>
      <c r="C108" s="215" t="s">
        <v>2186</v>
      </c>
      <c r="D108" s="215"/>
      <c r="E108" s="215"/>
      <c r="F108" s="236" t="s">
        <v>2187</v>
      </c>
      <c r="G108" s="215"/>
      <c r="H108" s="215" t="s">
        <v>2221</v>
      </c>
      <c r="I108" s="215" t="s">
        <v>2183</v>
      </c>
      <c r="J108" s="215">
        <v>50</v>
      </c>
      <c r="K108" s="227"/>
    </row>
    <row r="109" spans="2:11" customFormat="1" ht="15" customHeight="1">
      <c r="B109" s="238"/>
      <c r="C109" s="215" t="s">
        <v>2189</v>
      </c>
      <c r="D109" s="215"/>
      <c r="E109" s="215"/>
      <c r="F109" s="236" t="s">
        <v>2181</v>
      </c>
      <c r="G109" s="215"/>
      <c r="H109" s="215" t="s">
        <v>2221</v>
      </c>
      <c r="I109" s="215" t="s">
        <v>2191</v>
      </c>
      <c r="J109" s="215"/>
      <c r="K109" s="227"/>
    </row>
    <row r="110" spans="2:11" customFormat="1" ht="15" customHeight="1">
      <c r="B110" s="238"/>
      <c r="C110" s="215" t="s">
        <v>2200</v>
      </c>
      <c r="D110" s="215"/>
      <c r="E110" s="215"/>
      <c r="F110" s="236" t="s">
        <v>2187</v>
      </c>
      <c r="G110" s="215"/>
      <c r="H110" s="215" t="s">
        <v>2221</v>
      </c>
      <c r="I110" s="215" t="s">
        <v>2183</v>
      </c>
      <c r="J110" s="215">
        <v>50</v>
      </c>
      <c r="K110" s="227"/>
    </row>
    <row r="111" spans="2:11" customFormat="1" ht="15" customHeight="1">
      <c r="B111" s="238"/>
      <c r="C111" s="215" t="s">
        <v>2208</v>
      </c>
      <c r="D111" s="215"/>
      <c r="E111" s="215"/>
      <c r="F111" s="236" t="s">
        <v>2187</v>
      </c>
      <c r="G111" s="215"/>
      <c r="H111" s="215" t="s">
        <v>2221</v>
      </c>
      <c r="I111" s="215" t="s">
        <v>2183</v>
      </c>
      <c r="J111" s="215">
        <v>50</v>
      </c>
      <c r="K111" s="227"/>
    </row>
    <row r="112" spans="2:11" customFormat="1" ht="15" customHeight="1">
      <c r="B112" s="238"/>
      <c r="C112" s="215" t="s">
        <v>2206</v>
      </c>
      <c r="D112" s="215"/>
      <c r="E112" s="215"/>
      <c r="F112" s="236" t="s">
        <v>2187</v>
      </c>
      <c r="G112" s="215"/>
      <c r="H112" s="215" t="s">
        <v>2221</v>
      </c>
      <c r="I112" s="215" t="s">
        <v>2183</v>
      </c>
      <c r="J112" s="215">
        <v>50</v>
      </c>
      <c r="K112" s="227"/>
    </row>
    <row r="113" spans="2:11" customFormat="1" ht="15" customHeight="1">
      <c r="B113" s="238"/>
      <c r="C113" s="215" t="s">
        <v>55</v>
      </c>
      <c r="D113" s="215"/>
      <c r="E113" s="215"/>
      <c r="F113" s="236" t="s">
        <v>2181</v>
      </c>
      <c r="G113" s="215"/>
      <c r="H113" s="215" t="s">
        <v>2222</v>
      </c>
      <c r="I113" s="215" t="s">
        <v>2183</v>
      </c>
      <c r="J113" s="215">
        <v>20</v>
      </c>
      <c r="K113" s="227"/>
    </row>
    <row r="114" spans="2:11" customFormat="1" ht="15" customHeight="1">
      <c r="B114" s="238"/>
      <c r="C114" s="215" t="s">
        <v>2223</v>
      </c>
      <c r="D114" s="215"/>
      <c r="E114" s="215"/>
      <c r="F114" s="236" t="s">
        <v>2181</v>
      </c>
      <c r="G114" s="215"/>
      <c r="H114" s="215" t="s">
        <v>2224</v>
      </c>
      <c r="I114" s="215" t="s">
        <v>2183</v>
      </c>
      <c r="J114" s="215">
        <v>120</v>
      </c>
      <c r="K114" s="227"/>
    </row>
    <row r="115" spans="2:11" customFormat="1" ht="15" customHeight="1">
      <c r="B115" s="238"/>
      <c r="C115" s="215" t="s">
        <v>40</v>
      </c>
      <c r="D115" s="215"/>
      <c r="E115" s="215"/>
      <c r="F115" s="236" t="s">
        <v>2181</v>
      </c>
      <c r="G115" s="215"/>
      <c r="H115" s="215" t="s">
        <v>2225</v>
      </c>
      <c r="I115" s="215" t="s">
        <v>2216</v>
      </c>
      <c r="J115" s="215"/>
      <c r="K115" s="227"/>
    </row>
    <row r="116" spans="2:11" customFormat="1" ht="15" customHeight="1">
      <c r="B116" s="238"/>
      <c r="C116" s="215" t="s">
        <v>50</v>
      </c>
      <c r="D116" s="215"/>
      <c r="E116" s="215"/>
      <c r="F116" s="236" t="s">
        <v>2181</v>
      </c>
      <c r="G116" s="215"/>
      <c r="H116" s="215" t="s">
        <v>2226</v>
      </c>
      <c r="I116" s="215" t="s">
        <v>2216</v>
      </c>
      <c r="J116" s="215"/>
      <c r="K116" s="227"/>
    </row>
    <row r="117" spans="2:11" customFormat="1" ht="15" customHeight="1">
      <c r="B117" s="238"/>
      <c r="C117" s="215" t="s">
        <v>59</v>
      </c>
      <c r="D117" s="215"/>
      <c r="E117" s="215"/>
      <c r="F117" s="236" t="s">
        <v>2181</v>
      </c>
      <c r="G117" s="215"/>
      <c r="H117" s="215" t="s">
        <v>2227</v>
      </c>
      <c r="I117" s="215" t="s">
        <v>2228</v>
      </c>
      <c r="J117" s="215"/>
      <c r="K117" s="227"/>
    </row>
    <row r="118" spans="2:11" customFormat="1" ht="15" customHeight="1">
      <c r="B118" s="239"/>
      <c r="C118" s="245"/>
      <c r="D118" s="245"/>
      <c r="E118" s="245"/>
      <c r="F118" s="245"/>
      <c r="G118" s="245"/>
      <c r="H118" s="245"/>
      <c r="I118" s="245"/>
      <c r="J118" s="245"/>
      <c r="K118" s="241"/>
    </row>
    <row r="119" spans="2:11" customFormat="1" ht="18.75" customHeight="1">
      <c r="B119" s="246"/>
      <c r="C119" s="247"/>
      <c r="D119" s="247"/>
      <c r="E119" s="247"/>
      <c r="F119" s="248"/>
      <c r="G119" s="247"/>
      <c r="H119" s="247"/>
      <c r="I119" s="247"/>
      <c r="J119" s="247"/>
      <c r="K119" s="246"/>
    </row>
    <row r="120" spans="2:11" customFormat="1" ht="18.75" customHeight="1">
      <c r="B120" s="222"/>
      <c r="C120" s="222"/>
      <c r="D120" s="222"/>
      <c r="E120" s="222"/>
      <c r="F120" s="222"/>
      <c r="G120" s="222"/>
      <c r="H120" s="222"/>
      <c r="I120" s="222"/>
      <c r="J120" s="222"/>
      <c r="K120" s="222"/>
    </row>
    <row r="121" spans="2:11" customFormat="1" ht="7.5" customHeight="1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customFormat="1" ht="45" customHeight="1">
      <c r="B122" s="252"/>
      <c r="C122" s="336" t="s">
        <v>2229</v>
      </c>
      <c r="D122" s="336"/>
      <c r="E122" s="336"/>
      <c r="F122" s="336"/>
      <c r="G122" s="336"/>
      <c r="H122" s="336"/>
      <c r="I122" s="336"/>
      <c r="J122" s="336"/>
      <c r="K122" s="253"/>
    </row>
    <row r="123" spans="2:11" customFormat="1" ht="17.25" customHeight="1">
      <c r="B123" s="254"/>
      <c r="C123" s="228" t="s">
        <v>2175</v>
      </c>
      <c r="D123" s="228"/>
      <c r="E123" s="228"/>
      <c r="F123" s="228" t="s">
        <v>2176</v>
      </c>
      <c r="G123" s="229"/>
      <c r="H123" s="228" t="s">
        <v>56</v>
      </c>
      <c r="I123" s="228" t="s">
        <v>59</v>
      </c>
      <c r="J123" s="228" t="s">
        <v>2177</v>
      </c>
      <c r="K123" s="255"/>
    </row>
    <row r="124" spans="2:11" customFormat="1" ht="17.25" customHeight="1">
      <c r="B124" s="254"/>
      <c r="C124" s="230" t="s">
        <v>2178</v>
      </c>
      <c r="D124" s="230"/>
      <c r="E124" s="230"/>
      <c r="F124" s="231" t="s">
        <v>2179</v>
      </c>
      <c r="G124" s="232"/>
      <c r="H124" s="230"/>
      <c r="I124" s="230"/>
      <c r="J124" s="230" t="s">
        <v>2180</v>
      </c>
      <c r="K124" s="255"/>
    </row>
    <row r="125" spans="2:11" customFormat="1" ht="5.25" customHeight="1">
      <c r="B125" s="256"/>
      <c r="C125" s="233"/>
      <c r="D125" s="233"/>
      <c r="E125" s="233"/>
      <c r="F125" s="233"/>
      <c r="G125" s="257"/>
      <c r="H125" s="233"/>
      <c r="I125" s="233"/>
      <c r="J125" s="233"/>
      <c r="K125" s="258"/>
    </row>
    <row r="126" spans="2:11" customFormat="1" ht="15" customHeight="1">
      <c r="B126" s="256"/>
      <c r="C126" s="215" t="s">
        <v>2184</v>
      </c>
      <c r="D126" s="235"/>
      <c r="E126" s="235"/>
      <c r="F126" s="236" t="s">
        <v>2181</v>
      </c>
      <c r="G126" s="215"/>
      <c r="H126" s="215" t="s">
        <v>2221</v>
      </c>
      <c r="I126" s="215" t="s">
        <v>2183</v>
      </c>
      <c r="J126" s="215">
        <v>120</v>
      </c>
      <c r="K126" s="259"/>
    </row>
    <row r="127" spans="2:11" customFormat="1" ht="15" customHeight="1">
      <c r="B127" s="256"/>
      <c r="C127" s="215" t="s">
        <v>2230</v>
      </c>
      <c r="D127" s="215"/>
      <c r="E127" s="215"/>
      <c r="F127" s="236" t="s">
        <v>2181</v>
      </c>
      <c r="G127" s="215"/>
      <c r="H127" s="215" t="s">
        <v>2231</v>
      </c>
      <c r="I127" s="215" t="s">
        <v>2183</v>
      </c>
      <c r="J127" s="215" t="s">
        <v>2232</v>
      </c>
      <c r="K127" s="259"/>
    </row>
    <row r="128" spans="2:11" customFormat="1" ht="15" customHeight="1">
      <c r="B128" s="256"/>
      <c r="C128" s="215" t="s">
        <v>86</v>
      </c>
      <c r="D128" s="215"/>
      <c r="E128" s="215"/>
      <c r="F128" s="236" t="s">
        <v>2181</v>
      </c>
      <c r="G128" s="215"/>
      <c r="H128" s="215" t="s">
        <v>2233</v>
      </c>
      <c r="I128" s="215" t="s">
        <v>2183</v>
      </c>
      <c r="J128" s="215" t="s">
        <v>2232</v>
      </c>
      <c r="K128" s="259"/>
    </row>
    <row r="129" spans="2:11" customFormat="1" ht="15" customHeight="1">
      <c r="B129" s="256"/>
      <c r="C129" s="215" t="s">
        <v>2192</v>
      </c>
      <c r="D129" s="215"/>
      <c r="E129" s="215"/>
      <c r="F129" s="236" t="s">
        <v>2187</v>
      </c>
      <c r="G129" s="215"/>
      <c r="H129" s="215" t="s">
        <v>2193</v>
      </c>
      <c r="I129" s="215" t="s">
        <v>2183</v>
      </c>
      <c r="J129" s="215">
        <v>15</v>
      </c>
      <c r="K129" s="259"/>
    </row>
    <row r="130" spans="2:11" customFormat="1" ht="15" customHeight="1">
      <c r="B130" s="256"/>
      <c r="C130" s="215" t="s">
        <v>2194</v>
      </c>
      <c r="D130" s="215"/>
      <c r="E130" s="215"/>
      <c r="F130" s="236" t="s">
        <v>2187</v>
      </c>
      <c r="G130" s="215"/>
      <c r="H130" s="215" t="s">
        <v>2195</v>
      </c>
      <c r="I130" s="215" t="s">
        <v>2183</v>
      </c>
      <c r="J130" s="215">
        <v>15</v>
      </c>
      <c r="K130" s="259"/>
    </row>
    <row r="131" spans="2:11" customFormat="1" ht="15" customHeight="1">
      <c r="B131" s="256"/>
      <c r="C131" s="215" t="s">
        <v>2196</v>
      </c>
      <c r="D131" s="215"/>
      <c r="E131" s="215"/>
      <c r="F131" s="236" t="s">
        <v>2187</v>
      </c>
      <c r="G131" s="215"/>
      <c r="H131" s="215" t="s">
        <v>2197</v>
      </c>
      <c r="I131" s="215" t="s">
        <v>2183</v>
      </c>
      <c r="J131" s="215">
        <v>20</v>
      </c>
      <c r="K131" s="259"/>
    </row>
    <row r="132" spans="2:11" customFormat="1" ht="15" customHeight="1">
      <c r="B132" s="256"/>
      <c r="C132" s="215" t="s">
        <v>2198</v>
      </c>
      <c r="D132" s="215"/>
      <c r="E132" s="215"/>
      <c r="F132" s="236" t="s">
        <v>2187</v>
      </c>
      <c r="G132" s="215"/>
      <c r="H132" s="215" t="s">
        <v>2199</v>
      </c>
      <c r="I132" s="215" t="s">
        <v>2183</v>
      </c>
      <c r="J132" s="215">
        <v>20</v>
      </c>
      <c r="K132" s="259"/>
    </row>
    <row r="133" spans="2:11" customFormat="1" ht="15" customHeight="1">
      <c r="B133" s="256"/>
      <c r="C133" s="215" t="s">
        <v>2186</v>
      </c>
      <c r="D133" s="215"/>
      <c r="E133" s="215"/>
      <c r="F133" s="236" t="s">
        <v>2187</v>
      </c>
      <c r="G133" s="215"/>
      <c r="H133" s="215" t="s">
        <v>2221</v>
      </c>
      <c r="I133" s="215" t="s">
        <v>2183</v>
      </c>
      <c r="J133" s="215">
        <v>50</v>
      </c>
      <c r="K133" s="259"/>
    </row>
    <row r="134" spans="2:11" customFormat="1" ht="15" customHeight="1">
      <c r="B134" s="256"/>
      <c r="C134" s="215" t="s">
        <v>2200</v>
      </c>
      <c r="D134" s="215"/>
      <c r="E134" s="215"/>
      <c r="F134" s="236" t="s">
        <v>2187</v>
      </c>
      <c r="G134" s="215"/>
      <c r="H134" s="215" t="s">
        <v>2221</v>
      </c>
      <c r="I134" s="215" t="s">
        <v>2183</v>
      </c>
      <c r="J134" s="215">
        <v>50</v>
      </c>
      <c r="K134" s="259"/>
    </row>
    <row r="135" spans="2:11" customFormat="1" ht="15" customHeight="1">
      <c r="B135" s="256"/>
      <c r="C135" s="215" t="s">
        <v>2206</v>
      </c>
      <c r="D135" s="215"/>
      <c r="E135" s="215"/>
      <c r="F135" s="236" t="s">
        <v>2187</v>
      </c>
      <c r="G135" s="215"/>
      <c r="H135" s="215" t="s">
        <v>2221</v>
      </c>
      <c r="I135" s="215" t="s">
        <v>2183</v>
      </c>
      <c r="J135" s="215">
        <v>50</v>
      </c>
      <c r="K135" s="259"/>
    </row>
    <row r="136" spans="2:11" customFormat="1" ht="15" customHeight="1">
      <c r="B136" s="256"/>
      <c r="C136" s="215" t="s">
        <v>2208</v>
      </c>
      <c r="D136" s="215"/>
      <c r="E136" s="215"/>
      <c r="F136" s="236" t="s">
        <v>2187</v>
      </c>
      <c r="G136" s="215"/>
      <c r="H136" s="215" t="s">
        <v>2221</v>
      </c>
      <c r="I136" s="215" t="s">
        <v>2183</v>
      </c>
      <c r="J136" s="215">
        <v>50</v>
      </c>
      <c r="K136" s="259"/>
    </row>
    <row r="137" spans="2:11" customFormat="1" ht="15" customHeight="1">
      <c r="B137" s="256"/>
      <c r="C137" s="215" t="s">
        <v>2209</v>
      </c>
      <c r="D137" s="215"/>
      <c r="E137" s="215"/>
      <c r="F137" s="236" t="s">
        <v>2187</v>
      </c>
      <c r="G137" s="215"/>
      <c r="H137" s="215" t="s">
        <v>2234</v>
      </c>
      <c r="I137" s="215" t="s">
        <v>2183</v>
      </c>
      <c r="J137" s="215">
        <v>255</v>
      </c>
      <c r="K137" s="259"/>
    </row>
    <row r="138" spans="2:11" customFormat="1" ht="15" customHeight="1">
      <c r="B138" s="256"/>
      <c r="C138" s="215" t="s">
        <v>2211</v>
      </c>
      <c r="D138" s="215"/>
      <c r="E138" s="215"/>
      <c r="F138" s="236" t="s">
        <v>2181</v>
      </c>
      <c r="G138" s="215"/>
      <c r="H138" s="215" t="s">
        <v>2235</v>
      </c>
      <c r="I138" s="215" t="s">
        <v>2213</v>
      </c>
      <c r="J138" s="215"/>
      <c r="K138" s="259"/>
    </row>
    <row r="139" spans="2:11" customFormat="1" ht="15" customHeight="1">
      <c r="B139" s="256"/>
      <c r="C139" s="215" t="s">
        <v>2214</v>
      </c>
      <c r="D139" s="215"/>
      <c r="E139" s="215"/>
      <c r="F139" s="236" t="s">
        <v>2181</v>
      </c>
      <c r="G139" s="215"/>
      <c r="H139" s="215" t="s">
        <v>2236</v>
      </c>
      <c r="I139" s="215" t="s">
        <v>2216</v>
      </c>
      <c r="J139" s="215"/>
      <c r="K139" s="259"/>
    </row>
    <row r="140" spans="2:11" customFormat="1" ht="15" customHeight="1">
      <c r="B140" s="256"/>
      <c r="C140" s="215" t="s">
        <v>2217</v>
      </c>
      <c r="D140" s="215"/>
      <c r="E140" s="215"/>
      <c r="F140" s="236" t="s">
        <v>2181</v>
      </c>
      <c r="G140" s="215"/>
      <c r="H140" s="215" t="s">
        <v>2217</v>
      </c>
      <c r="I140" s="215" t="s">
        <v>2216</v>
      </c>
      <c r="J140" s="215"/>
      <c r="K140" s="259"/>
    </row>
    <row r="141" spans="2:11" customFormat="1" ht="15" customHeight="1">
      <c r="B141" s="256"/>
      <c r="C141" s="215" t="s">
        <v>40</v>
      </c>
      <c r="D141" s="215"/>
      <c r="E141" s="215"/>
      <c r="F141" s="236" t="s">
        <v>2181</v>
      </c>
      <c r="G141" s="215"/>
      <c r="H141" s="215" t="s">
        <v>2237</v>
      </c>
      <c r="I141" s="215" t="s">
        <v>2216</v>
      </c>
      <c r="J141" s="215"/>
      <c r="K141" s="259"/>
    </row>
    <row r="142" spans="2:11" customFormat="1" ht="15" customHeight="1">
      <c r="B142" s="256"/>
      <c r="C142" s="215" t="s">
        <v>2238</v>
      </c>
      <c r="D142" s="215"/>
      <c r="E142" s="215"/>
      <c r="F142" s="236" t="s">
        <v>2181</v>
      </c>
      <c r="G142" s="215"/>
      <c r="H142" s="215" t="s">
        <v>2239</v>
      </c>
      <c r="I142" s="215" t="s">
        <v>2216</v>
      </c>
      <c r="J142" s="215"/>
      <c r="K142" s="259"/>
    </row>
    <row r="143" spans="2:11" customFormat="1" ht="15" customHeight="1">
      <c r="B143" s="260"/>
      <c r="C143" s="261"/>
      <c r="D143" s="261"/>
      <c r="E143" s="261"/>
      <c r="F143" s="261"/>
      <c r="G143" s="261"/>
      <c r="H143" s="261"/>
      <c r="I143" s="261"/>
      <c r="J143" s="261"/>
      <c r="K143" s="262"/>
    </row>
    <row r="144" spans="2:11" customFormat="1" ht="18.75" customHeight="1">
      <c r="B144" s="247"/>
      <c r="C144" s="247"/>
      <c r="D144" s="247"/>
      <c r="E144" s="247"/>
      <c r="F144" s="248"/>
      <c r="G144" s="247"/>
      <c r="H144" s="247"/>
      <c r="I144" s="247"/>
      <c r="J144" s="247"/>
      <c r="K144" s="247"/>
    </row>
    <row r="145" spans="2:11" customFormat="1" ht="18.75" customHeight="1">
      <c r="B145" s="222"/>
      <c r="C145" s="222"/>
      <c r="D145" s="222"/>
      <c r="E145" s="222"/>
      <c r="F145" s="222"/>
      <c r="G145" s="222"/>
      <c r="H145" s="222"/>
      <c r="I145" s="222"/>
      <c r="J145" s="222"/>
      <c r="K145" s="222"/>
    </row>
    <row r="146" spans="2:11" customFormat="1" ht="7.5" customHeight="1">
      <c r="B146" s="223"/>
      <c r="C146" s="224"/>
      <c r="D146" s="224"/>
      <c r="E146" s="224"/>
      <c r="F146" s="224"/>
      <c r="G146" s="224"/>
      <c r="H146" s="224"/>
      <c r="I146" s="224"/>
      <c r="J146" s="224"/>
      <c r="K146" s="225"/>
    </row>
    <row r="147" spans="2:11" customFormat="1" ht="45" customHeight="1">
      <c r="B147" s="226"/>
      <c r="C147" s="338" t="s">
        <v>2240</v>
      </c>
      <c r="D147" s="338"/>
      <c r="E147" s="338"/>
      <c r="F147" s="338"/>
      <c r="G147" s="338"/>
      <c r="H147" s="338"/>
      <c r="I147" s="338"/>
      <c r="J147" s="338"/>
      <c r="K147" s="227"/>
    </row>
    <row r="148" spans="2:11" customFormat="1" ht="17.25" customHeight="1">
      <c r="B148" s="226"/>
      <c r="C148" s="228" t="s">
        <v>2175</v>
      </c>
      <c r="D148" s="228"/>
      <c r="E148" s="228"/>
      <c r="F148" s="228" t="s">
        <v>2176</v>
      </c>
      <c r="G148" s="229"/>
      <c r="H148" s="228" t="s">
        <v>56</v>
      </c>
      <c r="I148" s="228" t="s">
        <v>59</v>
      </c>
      <c r="J148" s="228" t="s">
        <v>2177</v>
      </c>
      <c r="K148" s="227"/>
    </row>
    <row r="149" spans="2:11" customFormat="1" ht="17.25" customHeight="1">
      <c r="B149" s="226"/>
      <c r="C149" s="230" t="s">
        <v>2178</v>
      </c>
      <c r="D149" s="230"/>
      <c r="E149" s="230"/>
      <c r="F149" s="231" t="s">
        <v>2179</v>
      </c>
      <c r="G149" s="232"/>
      <c r="H149" s="230"/>
      <c r="I149" s="230"/>
      <c r="J149" s="230" t="s">
        <v>2180</v>
      </c>
      <c r="K149" s="227"/>
    </row>
    <row r="150" spans="2:11" customFormat="1" ht="5.25" customHeight="1">
      <c r="B150" s="238"/>
      <c r="C150" s="233"/>
      <c r="D150" s="233"/>
      <c r="E150" s="233"/>
      <c r="F150" s="233"/>
      <c r="G150" s="234"/>
      <c r="H150" s="233"/>
      <c r="I150" s="233"/>
      <c r="J150" s="233"/>
      <c r="K150" s="259"/>
    </row>
    <row r="151" spans="2:11" customFormat="1" ht="15" customHeight="1">
      <c r="B151" s="238"/>
      <c r="C151" s="263" t="s">
        <v>2184</v>
      </c>
      <c r="D151" s="215"/>
      <c r="E151" s="215"/>
      <c r="F151" s="264" t="s">
        <v>2181</v>
      </c>
      <c r="G151" s="215"/>
      <c r="H151" s="263" t="s">
        <v>2221</v>
      </c>
      <c r="I151" s="263" t="s">
        <v>2183</v>
      </c>
      <c r="J151" s="263">
        <v>120</v>
      </c>
      <c r="K151" s="259"/>
    </row>
    <row r="152" spans="2:11" customFormat="1" ht="15" customHeight="1">
      <c r="B152" s="238"/>
      <c r="C152" s="263" t="s">
        <v>2230</v>
      </c>
      <c r="D152" s="215"/>
      <c r="E152" s="215"/>
      <c r="F152" s="264" t="s">
        <v>2181</v>
      </c>
      <c r="G152" s="215"/>
      <c r="H152" s="263" t="s">
        <v>2241</v>
      </c>
      <c r="I152" s="263" t="s">
        <v>2183</v>
      </c>
      <c r="J152" s="263" t="s">
        <v>2232</v>
      </c>
      <c r="K152" s="259"/>
    </row>
    <row r="153" spans="2:11" customFormat="1" ht="15" customHeight="1">
      <c r="B153" s="238"/>
      <c r="C153" s="263" t="s">
        <v>86</v>
      </c>
      <c r="D153" s="215"/>
      <c r="E153" s="215"/>
      <c r="F153" s="264" t="s">
        <v>2181</v>
      </c>
      <c r="G153" s="215"/>
      <c r="H153" s="263" t="s">
        <v>2242</v>
      </c>
      <c r="I153" s="263" t="s">
        <v>2183</v>
      </c>
      <c r="J153" s="263" t="s">
        <v>2232</v>
      </c>
      <c r="K153" s="259"/>
    </row>
    <row r="154" spans="2:11" customFormat="1" ht="15" customHeight="1">
      <c r="B154" s="238"/>
      <c r="C154" s="263" t="s">
        <v>2186</v>
      </c>
      <c r="D154" s="215"/>
      <c r="E154" s="215"/>
      <c r="F154" s="264" t="s">
        <v>2187</v>
      </c>
      <c r="G154" s="215"/>
      <c r="H154" s="263" t="s">
        <v>2221</v>
      </c>
      <c r="I154" s="263" t="s">
        <v>2183</v>
      </c>
      <c r="J154" s="263">
        <v>50</v>
      </c>
      <c r="K154" s="259"/>
    </row>
    <row r="155" spans="2:11" customFormat="1" ht="15" customHeight="1">
      <c r="B155" s="238"/>
      <c r="C155" s="263" t="s">
        <v>2189</v>
      </c>
      <c r="D155" s="215"/>
      <c r="E155" s="215"/>
      <c r="F155" s="264" t="s">
        <v>2181</v>
      </c>
      <c r="G155" s="215"/>
      <c r="H155" s="263" t="s">
        <v>2221</v>
      </c>
      <c r="I155" s="263" t="s">
        <v>2191</v>
      </c>
      <c r="J155" s="263"/>
      <c r="K155" s="259"/>
    </row>
    <row r="156" spans="2:11" customFormat="1" ht="15" customHeight="1">
      <c r="B156" s="238"/>
      <c r="C156" s="263" t="s">
        <v>2200</v>
      </c>
      <c r="D156" s="215"/>
      <c r="E156" s="215"/>
      <c r="F156" s="264" t="s">
        <v>2187</v>
      </c>
      <c r="G156" s="215"/>
      <c r="H156" s="263" t="s">
        <v>2221</v>
      </c>
      <c r="I156" s="263" t="s">
        <v>2183</v>
      </c>
      <c r="J156" s="263">
        <v>50</v>
      </c>
      <c r="K156" s="259"/>
    </row>
    <row r="157" spans="2:11" customFormat="1" ht="15" customHeight="1">
      <c r="B157" s="238"/>
      <c r="C157" s="263" t="s">
        <v>2208</v>
      </c>
      <c r="D157" s="215"/>
      <c r="E157" s="215"/>
      <c r="F157" s="264" t="s">
        <v>2187</v>
      </c>
      <c r="G157" s="215"/>
      <c r="H157" s="263" t="s">
        <v>2221</v>
      </c>
      <c r="I157" s="263" t="s">
        <v>2183</v>
      </c>
      <c r="J157" s="263">
        <v>50</v>
      </c>
      <c r="K157" s="259"/>
    </row>
    <row r="158" spans="2:11" customFormat="1" ht="15" customHeight="1">
      <c r="B158" s="238"/>
      <c r="C158" s="263" t="s">
        <v>2206</v>
      </c>
      <c r="D158" s="215"/>
      <c r="E158" s="215"/>
      <c r="F158" s="264" t="s">
        <v>2187</v>
      </c>
      <c r="G158" s="215"/>
      <c r="H158" s="263" t="s">
        <v>2221</v>
      </c>
      <c r="I158" s="263" t="s">
        <v>2183</v>
      </c>
      <c r="J158" s="263">
        <v>50</v>
      </c>
      <c r="K158" s="259"/>
    </row>
    <row r="159" spans="2:11" customFormat="1" ht="15" customHeight="1">
      <c r="B159" s="238"/>
      <c r="C159" s="263" t="s">
        <v>149</v>
      </c>
      <c r="D159" s="215"/>
      <c r="E159" s="215"/>
      <c r="F159" s="264" t="s">
        <v>2181</v>
      </c>
      <c r="G159" s="215"/>
      <c r="H159" s="263" t="s">
        <v>2243</v>
      </c>
      <c r="I159" s="263" t="s">
        <v>2183</v>
      </c>
      <c r="J159" s="263" t="s">
        <v>2244</v>
      </c>
      <c r="K159" s="259"/>
    </row>
    <row r="160" spans="2:11" customFormat="1" ht="15" customHeight="1">
      <c r="B160" s="238"/>
      <c r="C160" s="263" t="s">
        <v>2245</v>
      </c>
      <c r="D160" s="215"/>
      <c r="E160" s="215"/>
      <c r="F160" s="264" t="s">
        <v>2181</v>
      </c>
      <c r="G160" s="215"/>
      <c r="H160" s="263" t="s">
        <v>2246</v>
      </c>
      <c r="I160" s="263" t="s">
        <v>2216</v>
      </c>
      <c r="J160" s="263"/>
      <c r="K160" s="259"/>
    </row>
    <row r="161" spans="2:11" customFormat="1" ht="15" customHeight="1">
      <c r="B161" s="265"/>
      <c r="C161" s="245"/>
      <c r="D161" s="245"/>
      <c r="E161" s="245"/>
      <c r="F161" s="245"/>
      <c r="G161" s="245"/>
      <c r="H161" s="245"/>
      <c r="I161" s="245"/>
      <c r="J161" s="245"/>
      <c r="K161" s="266"/>
    </row>
    <row r="162" spans="2:11" customFormat="1" ht="18.75" customHeight="1">
      <c r="B162" s="247"/>
      <c r="C162" s="257"/>
      <c r="D162" s="257"/>
      <c r="E162" s="257"/>
      <c r="F162" s="267"/>
      <c r="G162" s="257"/>
      <c r="H162" s="257"/>
      <c r="I162" s="257"/>
      <c r="J162" s="257"/>
      <c r="K162" s="247"/>
    </row>
    <row r="163" spans="2:11" customFormat="1" ht="18.75" customHeight="1"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</row>
    <row r="164" spans="2:11" customFormat="1" ht="7.5" customHeight="1">
      <c r="B164" s="204"/>
      <c r="C164" s="205"/>
      <c r="D164" s="205"/>
      <c r="E164" s="205"/>
      <c r="F164" s="205"/>
      <c r="G164" s="205"/>
      <c r="H164" s="205"/>
      <c r="I164" s="205"/>
      <c r="J164" s="205"/>
      <c r="K164" s="206"/>
    </row>
    <row r="165" spans="2:11" customFormat="1" ht="45" customHeight="1">
      <c r="B165" s="207"/>
      <c r="C165" s="336" t="s">
        <v>2247</v>
      </c>
      <c r="D165" s="336"/>
      <c r="E165" s="336"/>
      <c r="F165" s="336"/>
      <c r="G165" s="336"/>
      <c r="H165" s="336"/>
      <c r="I165" s="336"/>
      <c r="J165" s="336"/>
      <c r="K165" s="208"/>
    </row>
    <row r="166" spans="2:11" customFormat="1" ht="17.25" customHeight="1">
      <c r="B166" s="207"/>
      <c r="C166" s="228" t="s">
        <v>2175</v>
      </c>
      <c r="D166" s="228"/>
      <c r="E166" s="228"/>
      <c r="F166" s="228" t="s">
        <v>2176</v>
      </c>
      <c r="G166" s="268"/>
      <c r="H166" s="269" t="s">
        <v>56</v>
      </c>
      <c r="I166" s="269" t="s">
        <v>59</v>
      </c>
      <c r="J166" s="228" t="s">
        <v>2177</v>
      </c>
      <c r="K166" s="208"/>
    </row>
    <row r="167" spans="2:11" customFormat="1" ht="17.25" customHeight="1">
      <c r="B167" s="209"/>
      <c r="C167" s="230" t="s">
        <v>2178</v>
      </c>
      <c r="D167" s="230"/>
      <c r="E167" s="230"/>
      <c r="F167" s="231" t="s">
        <v>2179</v>
      </c>
      <c r="G167" s="270"/>
      <c r="H167" s="271"/>
      <c r="I167" s="271"/>
      <c r="J167" s="230" t="s">
        <v>2180</v>
      </c>
      <c r="K167" s="210"/>
    </row>
    <row r="168" spans="2:11" customFormat="1" ht="5.25" customHeight="1">
      <c r="B168" s="238"/>
      <c r="C168" s="233"/>
      <c r="D168" s="233"/>
      <c r="E168" s="233"/>
      <c r="F168" s="233"/>
      <c r="G168" s="234"/>
      <c r="H168" s="233"/>
      <c r="I168" s="233"/>
      <c r="J168" s="233"/>
      <c r="K168" s="259"/>
    </row>
    <row r="169" spans="2:11" customFormat="1" ht="15" customHeight="1">
      <c r="B169" s="238"/>
      <c r="C169" s="215" t="s">
        <v>2184</v>
      </c>
      <c r="D169" s="215"/>
      <c r="E169" s="215"/>
      <c r="F169" s="236" t="s">
        <v>2181</v>
      </c>
      <c r="G169" s="215"/>
      <c r="H169" s="215" t="s">
        <v>2221</v>
      </c>
      <c r="I169" s="215" t="s">
        <v>2183</v>
      </c>
      <c r="J169" s="215">
        <v>120</v>
      </c>
      <c r="K169" s="259"/>
    </row>
    <row r="170" spans="2:11" customFormat="1" ht="15" customHeight="1">
      <c r="B170" s="238"/>
      <c r="C170" s="215" t="s">
        <v>2230</v>
      </c>
      <c r="D170" s="215"/>
      <c r="E170" s="215"/>
      <c r="F170" s="236" t="s">
        <v>2181</v>
      </c>
      <c r="G170" s="215"/>
      <c r="H170" s="215" t="s">
        <v>2231</v>
      </c>
      <c r="I170" s="215" t="s">
        <v>2183</v>
      </c>
      <c r="J170" s="215" t="s">
        <v>2232</v>
      </c>
      <c r="K170" s="259"/>
    </row>
    <row r="171" spans="2:11" customFormat="1" ht="15" customHeight="1">
      <c r="B171" s="238"/>
      <c r="C171" s="215" t="s">
        <v>86</v>
      </c>
      <c r="D171" s="215"/>
      <c r="E171" s="215"/>
      <c r="F171" s="236" t="s">
        <v>2181</v>
      </c>
      <c r="G171" s="215"/>
      <c r="H171" s="215" t="s">
        <v>2248</v>
      </c>
      <c r="I171" s="215" t="s">
        <v>2183</v>
      </c>
      <c r="J171" s="215" t="s">
        <v>2232</v>
      </c>
      <c r="K171" s="259"/>
    </row>
    <row r="172" spans="2:11" customFormat="1" ht="15" customHeight="1">
      <c r="B172" s="238"/>
      <c r="C172" s="215" t="s">
        <v>2186</v>
      </c>
      <c r="D172" s="215"/>
      <c r="E172" s="215"/>
      <c r="F172" s="236" t="s">
        <v>2187</v>
      </c>
      <c r="G172" s="215"/>
      <c r="H172" s="215" t="s">
        <v>2248</v>
      </c>
      <c r="I172" s="215" t="s">
        <v>2183</v>
      </c>
      <c r="J172" s="215">
        <v>50</v>
      </c>
      <c r="K172" s="259"/>
    </row>
    <row r="173" spans="2:11" customFormat="1" ht="15" customHeight="1">
      <c r="B173" s="238"/>
      <c r="C173" s="215" t="s">
        <v>2189</v>
      </c>
      <c r="D173" s="215"/>
      <c r="E173" s="215"/>
      <c r="F173" s="236" t="s">
        <v>2181</v>
      </c>
      <c r="G173" s="215"/>
      <c r="H173" s="215" t="s">
        <v>2248</v>
      </c>
      <c r="I173" s="215" t="s">
        <v>2191</v>
      </c>
      <c r="J173" s="215"/>
      <c r="K173" s="259"/>
    </row>
    <row r="174" spans="2:11" customFormat="1" ht="15" customHeight="1">
      <c r="B174" s="238"/>
      <c r="C174" s="215" t="s">
        <v>2200</v>
      </c>
      <c r="D174" s="215"/>
      <c r="E174" s="215"/>
      <c r="F174" s="236" t="s">
        <v>2187</v>
      </c>
      <c r="G174" s="215"/>
      <c r="H174" s="215" t="s">
        <v>2248</v>
      </c>
      <c r="I174" s="215" t="s">
        <v>2183</v>
      </c>
      <c r="J174" s="215">
        <v>50</v>
      </c>
      <c r="K174" s="259"/>
    </row>
    <row r="175" spans="2:11" customFormat="1" ht="15" customHeight="1">
      <c r="B175" s="238"/>
      <c r="C175" s="215" t="s">
        <v>2208</v>
      </c>
      <c r="D175" s="215"/>
      <c r="E175" s="215"/>
      <c r="F175" s="236" t="s">
        <v>2187</v>
      </c>
      <c r="G175" s="215"/>
      <c r="H175" s="215" t="s">
        <v>2248</v>
      </c>
      <c r="I175" s="215" t="s">
        <v>2183</v>
      </c>
      <c r="J175" s="215">
        <v>50</v>
      </c>
      <c r="K175" s="259"/>
    </row>
    <row r="176" spans="2:11" customFormat="1" ht="15" customHeight="1">
      <c r="B176" s="238"/>
      <c r="C176" s="215" t="s">
        <v>2206</v>
      </c>
      <c r="D176" s="215"/>
      <c r="E176" s="215"/>
      <c r="F176" s="236" t="s">
        <v>2187</v>
      </c>
      <c r="G176" s="215"/>
      <c r="H176" s="215" t="s">
        <v>2248</v>
      </c>
      <c r="I176" s="215" t="s">
        <v>2183</v>
      </c>
      <c r="J176" s="215">
        <v>50</v>
      </c>
      <c r="K176" s="259"/>
    </row>
    <row r="177" spans="2:11" customFormat="1" ht="15" customHeight="1">
      <c r="B177" s="238"/>
      <c r="C177" s="215" t="s">
        <v>165</v>
      </c>
      <c r="D177" s="215"/>
      <c r="E177" s="215"/>
      <c r="F177" s="236" t="s">
        <v>2181</v>
      </c>
      <c r="G177" s="215"/>
      <c r="H177" s="215" t="s">
        <v>2249</v>
      </c>
      <c r="I177" s="215" t="s">
        <v>2250</v>
      </c>
      <c r="J177" s="215"/>
      <c r="K177" s="259"/>
    </row>
    <row r="178" spans="2:11" customFormat="1" ht="15" customHeight="1">
      <c r="B178" s="238"/>
      <c r="C178" s="215" t="s">
        <v>59</v>
      </c>
      <c r="D178" s="215"/>
      <c r="E178" s="215"/>
      <c r="F178" s="236" t="s">
        <v>2181</v>
      </c>
      <c r="G178" s="215"/>
      <c r="H178" s="215" t="s">
        <v>2251</v>
      </c>
      <c r="I178" s="215" t="s">
        <v>2252</v>
      </c>
      <c r="J178" s="215">
        <v>1</v>
      </c>
      <c r="K178" s="259"/>
    </row>
    <row r="179" spans="2:11" customFormat="1" ht="15" customHeight="1">
      <c r="B179" s="238"/>
      <c r="C179" s="215" t="s">
        <v>55</v>
      </c>
      <c r="D179" s="215"/>
      <c r="E179" s="215"/>
      <c r="F179" s="236" t="s">
        <v>2181</v>
      </c>
      <c r="G179" s="215"/>
      <c r="H179" s="215" t="s">
        <v>2253</v>
      </c>
      <c r="I179" s="215" t="s">
        <v>2183</v>
      </c>
      <c r="J179" s="215">
        <v>20</v>
      </c>
      <c r="K179" s="259"/>
    </row>
    <row r="180" spans="2:11" customFormat="1" ht="15" customHeight="1">
      <c r="B180" s="238"/>
      <c r="C180" s="215" t="s">
        <v>56</v>
      </c>
      <c r="D180" s="215"/>
      <c r="E180" s="215"/>
      <c r="F180" s="236" t="s">
        <v>2181</v>
      </c>
      <c r="G180" s="215"/>
      <c r="H180" s="215" t="s">
        <v>2254</v>
      </c>
      <c r="I180" s="215" t="s">
        <v>2183</v>
      </c>
      <c r="J180" s="215">
        <v>255</v>
      </c>
      <c r="K180" s="259"/>
    </row>
    <row r="181" spans="2:11" customFormat="1" ht="15" customHeight="1">
      <c r="B181" s="238"/>
      <c r="C181" s="215" t="s">
        <v>166</v>
      </c>
      <c r="D181" s="215"/>
      <c r="E181" s="215"/>
      <c r="F181" s="236" t="s">
        <v>2181</v>
      </c>
      <c r="G181" s="215"/>
      <c r="H181" s="215" t="s">
        <v>2145</v>
      </c>
      <c r="I181" s="215" t="s">
        <v>2183</v>
      </c>
      <c r="J181" s="215">
        <v>10</v>
      </c>
      <c r="K181" s="259"/>
    </row>
    <row r="182" spans="2:11" customFormat="1" ht="15" customHeight="1">
      <c r="B182" s="238"/>
      <c r="C182" s="215" t="s">
        <v>167</v>
      </c>
      <c r="D182" s="215"/>
      <c r="E182" s="215"/>
      <c r="F182" s="236" t="s">
        <v>2181</v>
      </c>
      <c r="G182" s="215"/>
      <c r="H182" s="215" t="s">
        <v>2255</v>
      </c>
      <c r="I182" s="215" t="s">
        <v>2216</v>
      </c>
      <c r="J182" s="215"/>
      <c r="K182" s="259"/>
    </row>
    <row r="183" spans="2:11" customFormat="1" ht="15" customHeight="1">
      <c r="B183" s="238"/>
      <c r="C183" s="215" t="s">
        <v>2256</v>
      </c>
      <c r="D183" s="215"/>
      <c r="E183" s="215"/>
      <c r="F183" s="236" t="s">
        <v>2181</v>
      </c>
      <c r="G183" s="215"/>
      <c r="H183" s="215" t="s">
        <v>2257</v>
      </c>
      <c r="I183" s="215" t="s">
        <v>2216</v>
      </c>
      <c r="J183" s="215"/>
      <c r="K183" s="259"/>
    </row>
    <row r="184" spans="2:11" customFormat="1" ht="15" customHeight="1">
      <c r="B184" s="238"/>
      <c r="C184" s="215" t="s">
        <v>2245</v>
      </c>
      <c r="D184" s="215"/>
      <c r="E184" s="215"/>
      <c r="F184" s="236" t="s">
        <v>2181</v>
      </c>
      <c r="G184" s="215"/>
      <c r="H184" s="215" t="s">
        <v>2258</v>
      </c>
      <c r="I184" s="215" t="s">
        <v>2216</v>
      </c>
      <c r="J184" s="215"/>
      <c r="K184" s="259"/>
    </row>
    <row r="185" spans="2:11" customFormat="1" ht="15" customHeight="1">
      <c r="B185" s="238"/>
      <c r="C185" s="215" t="s">
        <v>169</v>
      </c>
      <c r="D185" s="215"/>
      <c r="E185" s="215"/>
      <c r="F185" s="236" t="s">
        <v>2187</v>
      </c>
      <c r="G185" s="215"/>
      <c r="H185" s="215" t="s">
        <v>2259</v>
      </c>
      <c r="I185" s="215" t="s">
        <v>2183</v>
      </c>
      <c r="J185" s="215">
        <v>50</v>
      </c>
      <c r="K185" s="259"/>
    </row>
    <row r="186" spans="2:11" customFormat="1" ht="15" customHeight="1">
      <c r="B186" s="238"/>
      <c r="C186" s="215" t="s">
        <v>2260</v>
      </c>
      <c r="D186" s="215"/>
      <c r="E186" s="215"/>
      <c r="F186" s="236" t="s">
        <v>2187</v>
      </c>
      <c r="G186" s="215"/>
      <c r="H186" s="215" t="s">
        <v>2261</v>
      </c>
      <c r="I186" s="215" t="s">
        <v>2262</v>
      </c>
      <c r="J186" s="215"/>
      <c r="K186" s="259"/>
    </row>
    <row r="187" spans="2:11" customFormat="1" ht="15" customHeight="1">
      <c r="B187" s="238"/>
      <c r="C187" s="215" t="s">
        <v>2263</v>
      </c>
      <c r="D187" s="215"/>
      <c r="E187" s="215"/>
      <c r="F187" s="236" t="s">
        <v>2187</v>
      </c>
      <c r="G187" s="215"/>
      <c r="H187" s="215" t="s">
        <v>2264</v>
      </c>
      <c r="I187" s="215" t="s">
        <v>2262</v>
      </c>
      <c r="J187" s="215"/>
      <c r="K187" s="259"/>
    </row>
    <row r="188" spans="2:11" customFormat="1" ht="15" customHeight="1">
      <c r="B188" s="238"/>
      <c r="C188" s="215" t="s">
        <v>2265</v>
      </c>
      <c r="D188" s="215"/>
      <c r="E188" s="215"/>
      <c r="F188" s="236" t="s">
        <v>2187</v>
      </c>
      <c r="G188" s="215"/>
      <c r="H188" s="215" t="s">
        <v>2266</v>
      </c>
      <c r="I188" s="215" t="s">
        <v>2262</v>
      </c>
      <c r="J188" s="215"/>
      <c r="K188" s="259"/>
    </row>
    <row r="189" spans="2:11" customFormat="1" ht="15" customHeight="1">
      <c r="B189" s="238"/>
      <c r="C189" s="272" t="s">
        <v>2267</v>
      </c>
      <c r="D189" s="215"/>
      <c r="E189" s="215"/>
      <c r="F189" s="236" t="s">
        <v>2187</v>
      </c>
      <c r="G189" s="215"/>
      <c r="H189" s="215" t="s">
        <v>2268</v>
      </c>
      <c r="I189" s="215" t="s">
        <v>2269</v>
      </c>
      <c r="J189" s="273" t="s">
        <v>2270</v>
      </c>
      <c r="K189" s="259"/>
    </row>
    <row r="190" spans="2:11" customFormat="1" ht="15" customHeight="1">
      <c r="B190" s="274"/>
      <c r="C190" s="275" t="s">
        <v>2271</v>
      </c>
      <c r="D190" s="276"/>
      <c r="E190" s="276"/>
      <c r="F190" s="277" t="s">
        <v>2187</v>
      </c>
      <c r="G190" s="276"/>
      <c r="H190" s="276" t="s">
        <v>2272</v>
      </c>
      <c r="I190" s="276" t="s">
        <v>2269</v>
      </c>
      <c r="J190" s="278" t="s">
        <v>2270</v>
      </c>
      <c r="K190" s="279"/>
    </row>
    <row r="191" spans="2:11" customFormat="1" ht="15" customHeight="1">
      <c r="B191" s="238"/>
      <c r="C191" s="272" t="s">
        <v>44</v>
      </c>
      <c r="D191" s="215"/>
      <c r="E191" s="215"/>
      <c r="F191" s="236" t="s">
        <v>2181</v>
      </c>
      <c r="G191" s="215"/>
      <c r="H191" s="212" t="s">
        <v>2273</v>
      </c>
      <c r="I191" s="215" t="s">
        <v>2274</v>
      </c>
      <c r="J191" s="215"/>
      <c r="K191" s="259"/>
    </row>
    <row r="192" spans="2:11" customFormat="1" ht="15" customHeight="1">
      <c r="B192" s="238"/>
      <c r="C192" s="272" t="s">
        <v>2275</v>
      </c>
      <c r="D192" s="215"/>
      <c r="E192" s="215"/>
      <c r="F192" s="236" t="s">
        <v>2181</v>
      </c>
      <c r="G192" s="215"/>
      <c r="H192" s="215" t="s">
        <v>2276</v>
      </c>
      <c r="I192" s="215" t="s">
        <v>2216</v>
      </c>
      <c r="J192" s="215"/>
      <c r="K192" s="259"/>
    </row>
    <row r="193" spans="2:11" customFormat="1" ht="15" customHeight="1">
      <c r="B193" s="238"/>
      <c r="C193" s="272" t="s">
        <v>2277</v>
      </c>
      <c r="D193" s="215"/>
      <c r="E193" s="215"/>
      <c r="F193" s="236" t="s">
        <v>2181</v>
      </c>
      <c r="G193" s="215"/>
      <c r="H193" s="215" t="s">
        <v>2278</v>
      </c>
      <c r="I193" s="215" t="s">
        <v>2216</v>
      </c>
      <c r="J193" s="215"/>
      <c r="K193" s="259"/>
    </row>
    <row r="194" spans="2:11" customFormat="1" ht="15" customHeight="1">
      <c r="B194" s="238"/>
      <c r="C194" s="272" t="s">
        <v>2279</v>
      </c>
      <c r="D194" s="215"/>
      <c r="E194" s="215"/>
      <c r="F194" s="236" t="s">
        <v>2187</v>
      </c>
      <c r="G194" s="215"/>
      <c r="H194" s="215" t="s">
        <v>2280</v>
      </c>
      <c r="I194" s="215" t="s">
        <v>2216</v>
      </c>
      <c r="J194" s="215"/>
      <c r="K194" s="259"/>
    </row>
    <row r="195" spans="2:11" customFormat="1" ht="15" customHeight="1">
      <c r="B195" s="265"/>
      <c r="C195" s="280"/>
      <c r="D195" s="245"/>
      <c r="E195" s="245"/>
      <c r="F195" s="245"/>
      <c r="G195" s="245"/>
      <c r="H195" s="245"/>
      <c r="I195" s="245"/>
      <c r="J195" s="245"/>
      <c r="K195" s="266"/>
    </row>
    <row r="196" spans="2:11" customFormat="1" ht="18.75" customHeight="1">
      <c r="B196" s="247"/>
      <c r="C196" s="257"/>
      <c r="D196" s="257"/>
      <c r="E196" s="257"/>
      <c r="F196" s="267"/>
      <c r="G196" s="257"/>
      <c r="H196" s="257"/>
      <c r="I196" s="257"/>
      <c r="J196" s="257"/>
      <c r="K196" s="247"/>
    </row>
    <row r="197" spans="2:11" customFormat="1" ht="18.75" customHeight="1">
      <c r="B197" s="247"/>
      <c r="C197" s="257"/>
      <c r="D197" s="257"/>
      <c r="E197" s="257"/>
      <c r="F197" s="267"/>
      <c r="G197" s="257"/>
      <c r="H197" s="257"/>
      <c r="I197" s="257"/>
      <c r="J197" s="257"/>
      <c r="K197" s="247"/>
    </row>
    <row r="198" spans="2:11" customFormat="1" ht="18.75" customHeight="1"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</row>
    <row r="199" spans="2:11" customFormat="1" ht="13.5">
      <c r="B199" s="204"/>
      <c r="C199" s="205"/>
      <c r="D199" s="205"/>
      <c r="E199" s="205"/>
      <c r="F199" s="205"/>
      <c r="G199" s="205"/>
      <c r="H199" s="205"/>
      <c r="I199" s="205"/>
      <c r="J199" s="205"/>
      <c r="K199" s="206"/>
    </row>
    <row r="200" spans="2:11" customFormat="1" ht="21">
      <c r="B200" s="207"/>
      <c r="C200" s="336" t="s">
        <v>2281</v>
      </c>
      <c r="D200" s="336"/>
      <c r="E200" s="336"/>
      <c r="F200" s="336"/>
      <c r="G200" s="336"/>
      <c r="H200" s="336"/>
      <c r="I200" s="336"/>
      <c r="J200" s="336"/>
      <c r="K200" s="208"/>
    </row>
    <row r="201" spans="2:11" customFormat="1" ht="25.5" customHeight="1">
      <c r="B201" s="207"/>
      <c r="C201" s="281" t="s">
        <v>2282</v>
      </c>
      <c r="D201" s="281"/>
      <c r="E201" s="281"/>
      <c r="F201" s="281" t="s">
        <v>2283</v>
      </c>
      <c r="G201" s="282"/>
      <c r="H201" s="337" t="s">
        <v>2284</v>
      </c>
      <c r="I201" s="337"/>
      <c r="J201" s="337"/>
      <c r="K201" s="208"/>
    </row>
    <row r="202" spans="2:11" customFormat="1" ht="5.25" customHeight="1">
      <c r="B202" s="238"/>
      <c r="C202" s="233"/>
      <c r="D202" s="233"/>
      <c r="E202" s="233"/>
      <c r="F202" s="233"/>
      <c r="G202" s="257"/>
      <c r="H202" s="233"/>
      <c r="I202" s="233"/>
      <c r="J202" s="233"/>
      <c r="K202" s="259"/>
    </row>
    <row r="203" spans="2:11" customFormat="1" ht="15" customHeight="1">
      <c r="B203" s="238"/>
      <c r="C203" s="215" t="s">
        <v>2274</v>
      </c>
      <c r="D203" s="215"/>
      <c r="E203" s="215"/>
      <c r="F203" s="236" t="s">
        <v>45</v>
      </c>
      <c r="G203" s="215"/>
      <c r="H203" s="335" t="s">
        <v>2285</v>
      </c>
      <c r="I203" s="335"/>
      <c r="J203" s="335"/>
      <c r="K203" s="259"/>
    </row>
    <row r="204" spans="2:11" customFormat="1" ht="15" customHeight="1">
      <c r="B204" s="238"/>
      <c r="C204" s="215"/>
      <c r="D204" s="215"/>
      <c r="E204" s="215"/>
      <c r="F204" s="236" t="s">
        <v>46</v>
      </c>
      <c r="G204" s="215"/>
      <c r="H204" s="335" t="s">
        <v>2286</v>
      </c>
      <c r="I204" s="335"/>
      <c r="J204" s="335"/>
      <c r="K204" s="259"/>
    </row>
    <row r="205" spans="2:11" customFormat="1" ht="15" customHeight="1">
      <c r="B205" s="238"/>
      <c r="C205" s="215"/>
      <c r="D205" s="215"/>
      <c r="E205" s="215"/>
      <c r="F205" s="236" t="s">
        <v>49</v>
      </c>
      <c r="G205" s="215"/>
      <c r="H205" s="335" t="s">
        <v>2287</v>
      </c>
      <c r="I205" s="335"/>
      <c r="J205" s="335"/>
      <c r="K205" s="259"/>
    </row>
    <row r="206" spans="2:11" customFormat="1" ht="15" customHeight="1">
      <c r="B206" s="238"/>
      <c r="C206" s="215"/>
      <c r="D206" s="215"/>
      <c r="E206" s="215"/>
      <c r="F206" s="236" t="s">
        <v>47</v>
      </c>
      <c r="G206" s="215"/>
      <c r="H206" s="335" t="s">
        <v>2288</v>
      </c>
      <c r="I206" s="335"/>
      <c r="J206" s="335"/>
      <c r="K206" s="259"/>
    </row>
    <row r="207" spans="2:11" customFormat="1" ht="15" customHeight="1">
      <c r="B207" s="238"/>
      <c r="C207" s="215"/>
      <c r="D207" s="215"/>
      <c r="E207" s="215"/>
      <c r="F207" s="236" t="s">
        <v>48</v>
      </c>
      <c r="G207" s="215"/>
      <c r="H207" s="335" t="s">
        <v>2289</v>
      </c>
      <c r="I207" s="335"/>
      <c r="J207" s="335"/>
      <c r="K207" s="259"/>
    </row>
    <row r="208" spans="2:11" customFormat="1" ht="15" customHeight="1">
      <c r="B208" s="238"/>
      <c r="C208" s="215"/>
      <c r="D208" s="215"/>
      <c r="E208" s="215"/>
      <c r="F208" s="236"/>
      <c r="G208" s="215"/>
      <c r="H208" s="215"/>
      <c r="I208" s="215"/>
      <c r="J208" s="215"/>
      <c r="K208" s="259"/>
    </row>
    <row r="209" spans="2:11" customFormat="1" ht="15" customHeight="1">
      <c r="B209" s="238"/>
      <c r="C209" s="215" t="s">
        <v>2228</v>
      </c>
      <c r="D209" s="215"/>
      <c r="E209" s="215"/>
      <c r="F209" s="236" t="s">
        <v>80</v>
      </c>
      <c r="G209" s="215"/>
      <c r="H209" s="335" t="s">
        <v>2290</v>
      </c>
      <c r="I209" s="335"/>
      <c r="J209" s="335"/>
      <c r="K209" s="259"/>
    </row>
    <row r="210" spans="2:11" customFormat="1" ht="15" customHeight="1">
      <c r="B210" s="238"/>
      <c r="C210" s="215"/>
      <c r="D210" s="215"/>
      <c r="E210" s="215"/>
      <c r="F210" s="236" t="s">
        <v>2126</v>
      </c>
      <c r="G210" s="215"/>
      <c r="H210" s="335" t="s">
        <v>2127</v>
      </c>
      <c r="I210" s="335"/>
      <c r="J210" s="335"/>
      <c r="K210" s="259"/>
    </row>
    <row r="211" spans="2:11" customFormat="1" ht="15" customHeight="1">
      <c r="B211" s="238"/>
      <c r="C211" s="215"/>
      <c r="D211" s="215"/>
      <c r="E211" s="215"/>
      <c r="F211" s="236" t="s">
        <v>2124</v>
      </c>
      <c r="G211" s="215"/>
      <c r="H211" s="335" t="s">
        <v>2291</v>
      </c>
      <c r="I211" s="335"/>
      <c r="J211" s="335"/>
      <c r="K211" s="259"/>
    </row>
    <row r="212" spans="2:11" customFormat="1" ht="15" customHeight="1">
      <c r="B212" s="283"/>
      <c r="C212" s="215"/>
      <c r="D212" s="215"/>
      <c r="E212" s="215"/>
      <c r="F212" s="236" t="s">
        <v>2128</v>
      </c>
      <c r="G212" s="272"/>
      <c r="H212" s="334" t="s">
        <v>2129</v>
      </c>
      <c r="I212" s="334"/>
      <c r="J212" s="334"/>
      <c r="K212" s="284"/>
    </row>
    <row r="213" spans="2:11" customFormat="1" ht="15" customHeight="1">
      <c r="B213" s="283"/>
      <c r="C213" s="215"/>
      <c r="D213" s="215"/>
      <c r="E213" s="215"/>
      <c r="F213" s="236" t="s">
        <v>2044</v>
      </c>
      <c r="G213" s="272"/>
      <c r="H213" s="334" t="s">
        <v>2292</v>
      </c>
      <c r="I213" s="334"/>
      <c r="J213" s="334"/>
      <c r="K213" s="284"/>
    </row>
    <row r="214" spans="2:11" customFormat="1" ht="15" customHeight="1">
      <c r="B214" s="283"/>
      <c r="C214" s="215"/>
      <c r="D214" s="215"/>
      <c r="E214" s="215"/>
      <c r="F214" s="236"/>
      <c r="G214" s="272"/>
      <c r="H214" s="263"/>
      <c r="I214" s="263"/>
      <c r="J214" s="263"/>
      <c r="K214" s="284"/>
    </row>
    <row r="215" spans="2:11" customFormat="1" ht="15" customHeight="1">
      <c r="B215" s="283"/>
      <c r="C215" s="215" t="s">
        <v>2252</v>
      </c>
      <c r="D215" s="215"/>
      <c r="E215" s="215"/>
      <c r="F215" s="236">
        <v>1</v>
      </c>
      <c r="G215" s="272"/>
      <c r="H215" s="334" t="s">
        <v>2293</v>
      </c>
      <c r="I215" s="334"/>
      <c r="J215" s="334"/>
      <c r="K215" s="284"/>
    </row>
    <row r="216" spans="2:11" customFormat="1" ht="15" customHeight="1">
      <c r="B216" s="283"/>
      <c r="C216" s="215"/>
      <c r="D216" s="215"/>
      <c r="E216" s="215"/>
      <c r="F216" s="236">
        <v>2</v>
      </c>
      <c r="G216" s="272"/>
      <c r="H216" s="334" t="s">
        <v>2294</v>
      </c>
      <c r="I216" s="334"/>
      <c r="J216" s="334"/>
      <c r="K216" s="284"/>
    </row>
    <row r="217" spans="2:11" customFormat="1" ht="15" customHeight="1">
      <c r="B217" s="283"/>
      <c r="C217" s="215"/>
      <c r="D217" s="215"/>
      <c r="E217" s="215"/>
      <c r="F217" s="236">
        <v>3</v>
      </c>
      <c r="G217" s="272"/>
      <c r="H217" s="334" t="s">
        <v>2295</v>
      </c>
      <c r="I217" s="334"/>
      <c r="J217" s="334"/>
      <c r="K217" s="284"/>
    </row>
    <row r="218" spans="2:11" customFormat="1" ht="15" customHeight="1">
      <c r="B218" s="283"/>
      <c r="C218" s="215"/>
      <c r="D218" s="215"/>
      <c r="E218" s="215"/>
      <c r="F218" s="236">
        <v>4</v>
      </c>
      <c r="G218" s="272"/>
      <c r="H218" s="334" t="s">
        <v>2296</v>
      </c>
      <c r="I218" s="334"/>
      <c r="J218" s="334"/>
      <c r="K218" s="284"/>
    </row>
    <row r="219" spans="2:11" customFormat="1" ht="12.75" customHeight="1">
      <c r="B219" s="285"/>
      <c r="C219" s="286"/>
      <c r="D219" s="286"/>
      <c r="E219" s="286"/>
      <c r="F219" s="286"/>
      <c r="G219" s="286"/>
      <c r="H219" s="286"/>
      <c r="I219" s="286"/>
      <c r="J219" s="286"/>
      <c r="K219" s="287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6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87</v>
      </c>
      <c r="AZ2" s="91" t="s">
        <v>105</v>
      </c>
      <c r="BA2" s="91" t="s">
        <v>106</v>
      </c>
      <c r="BB2" s="91" t="s">
        <v>107</v>
      </c>
      <c r="BC2" s="91" t="s">
        <v>108</v>
      </c>
      <c r="BD2" s="91" t="s">
        <v>84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  <c r="AZ3" s="91" t="s">
        <v>109</v>
      </c>
      <c r="BA3" s="91" t="s">
        <v>110</v>
      </c>
      <c r="BB3" s="91" t="s">
        <v>111</v>
      </c>
      <c r="BC3" s="91" t="s">
        <v>112</v>
      </c>
      <c r="BD3" s="91" t="s">
        <v>84</v>
      </c>
    </row>
    <row r="4" spans="2:56" ht="24.95" customHeight="1">
      <c r="B4" s="21"/>
      <c r="D4" s="22" t="s">
        <v>113</v>
      </c>
      <c r="L4" s="21"/>
      <c r="M4" s="92" t="s">
        <v>11</v>
      </c>
      <c r="AT4" s="18" t="s">
        <v>4</v>
      </c>
      <c r="AZ4" s="91" t="s">
        <v>114</v>
      </c>
      <c r="BA4" s="91" t="s">
        <v>115</v>
      </c>
      <c r="BB4" s="91" t="s">
        <v>107</v>
      </c>
      <c r="BC4" s="91" t="s">
        <v>116</v>
      </c>
      <c r="BD4" s="91" t="s">
        <v>84</v>
      </c>
    </row>
    <row r="5" spans="2:56" ht="6.95" customHeight="1">
      <c r="B5" s="21"/>
      <c r="L5" s="21"/>
      <c r="AZ5" s="91" t="s">
        <v>117</v>
      </c>
      <c r="BA5" s="91" t="s">
        <v>118</v>
      </c>
      <c r="BB5" s="91" t="s">
        <v>111</v>
      </c>
      <c r="BC5" s="91" t="s">
        <v>119</v>
      </c>
      <c r="BD5" s="91" t="s">
        <v>84</v>
      </c>
    </row>
    <row r="6" spans="2:56" ht="12" customHeight="1">
      <c r="B6" s="21"/>
      <c r="D6" s="28" t="s">
        <v>17</v>
      </c>
      <c r="L6" s="21"/>
      <c r="AZ6" s="91" t="s">
        <v>120</v>
      </c>
      <c r="BA6" s="91" t="s">
        <v>121</v>
      </c>
      <c r="BB6" s="91" t="s">
        <v>111</v>
      </c>
      <c r="BC6" s="91" t="s">
        <v>122</v>
      </c>
      <c r="BD6" s="91" t="s">
        <v>84</v>
      </c>
    </row>
    <row r="7" spans="2:56" ht="26.25" customHeight="1">
      <c r="B7" s="21"/>
      <c r="E7" s="331" t="str">
        <f>'Rekapitulace stavby'!K6</f>
        <v>Řešení školního stravování (jídelny) SŠT Znojmo, příspěvková organizace</v>
      </c>
      <c r="F7" s="332"/>
      <c r="G7" s="332"/>
      <c r="H7" s="332"/>
      <c r="L7" s="21"/>
      <c r="AZ7" s="91" t="s">
        <v>123</v>
      </c>
      <c r="BA7" s="91" t="s">
        <v>124</v>
      </c>
      <c r="BB7" s="91" t="s">
        <v>111</v>
      </c>
      <c r="BC7" s="91" t="s">
        <v>125</v>
      </c>
      <c r="BD7" s="91" t="s">
        <v>84</v>
      </c>
    </row>
    <row r="8" spans="2:56" ht="12" customHeight="1">
      <c r="B8" s="21"/>
      <c r="D8" s="28" t="s">
        <v>126</v>
      </c>
      <c r="L8" s="21"/>
      <c r="AZ8" s="91" t="s">
        <v>127</v>
      </c>
      <c r="BA8" s="91" t="s">
        <v>128</v>
      </c>
      <c r="BB8" s="91" t="s">
        <v>111</v>
      </c>
      <c r="BC8" s="91" t="s">
        <v>129</v>
      </c>
      <c r="BD8" s="91" t="s">
        <v>84</v>
      </c>
    </row>
    <row r="9" spans="2:56" s="1" customFormat="1" ht="16.5" customHeight="1">
      <c r="B9" s="33"/>
      <c r="E9" s="331" t="s">
        <v>130</v>
      </c>
      <c r="F9" s="330"/>
      <c r="G9" s="330"/>
      <c r="H9" s="330"/>
      <c r="L9" s="33"/>
      <c r="AZ9" s="91" t="s">
        <v>131</v>
      </c>
      <c r="BA9" s="91" t="s">
        <v>132</v>
      </c>
      <c r="BB9" s="91" t="s">
        <v>107</v>
      </c>
      <c r="BC9" s="91" t="s">
        <v>133</v>
      </c>
      <c r="BD9" s="91" t="s">
        <v>84</v>
      </c>
    </row>
    <row r="10" spans="2:56" s="1" customFormat="1" ht="12" customHeight="1">
      <c r="B10" s="33"/>
      <c r="D10" s="28" t="s">
        <v>134</v>
      </c>
      <c r="L10" s="33"/>
      <c r="AZ10" s="91" t="s">
        <v>135</v>
      </c>
      <c r="BA10" s="91" t="s">
        <v>136</v>
      </c>
      <c r="BB10" s="91" t="s">
        <v>111</v>
      </c>
      <c r="BC10" s="91" t="s">
        <v>137</v>
      </c>
      <c r="BD10" s="91" t="s">
        <v>84</v>
      </c>
    </row>
    <row r="11" spans="2:56" s="1" customFormat="1" ht="16.5" customHeight="1">
      <c r="B11" s="33"/>
      <c r="E11" s="325" t="s">
        <v>138</v>
      </c>
      <c r="F11" s="330"/>
      <c r="G11" s="330"/>
      <c r="H11" s="330"/>
      <c r="L11" s="33"/>
      <c r="AZ11" s="91" t="s">
        <v>139</v>
      </c>
      <c r="BA11" s="91" t="s">
        <v>140</v>
      </c>
      <c r="BB11" s="91" t="s">
        <v>107</v>
      </c>
      <c r="BC11" s="91" t="s">
        <v>141</v>
      </c>
      <c r="BD11" s="91" t="s">
        <v>84</v>
      </c>
    </row>
    <row r="12" spans="2:56" s="1" customFormat="1">
      <c r="B12" s="33"/>
      <c r="L12" s="33"/>
      <c r="AZ12" s="91" t="s">
        <v>142</v>
      </c>
      <c r="BA12" s="91" t="s">
        <v>143</v>
      </c>
      <c r="BB12" s="91" t="s">
        <v>107</v>
      </c>
      <c r="BC12" s="91" t="s">
        <v>144</v>
      </c>
      <c r="BD12" s="91" t="s">
        <v>84</v>
      </c>
    </row>
    <row r="13" spans="2:5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  <c r="AZ13" s="91" t="s">
        <v>145</v>
      </c>
      <c r="BA13" s="91" t="s">
        <v>146</v>
      </c>
      <c r="BB13" s="91" t="s">
        <v>107</v>
      </c>
      <c r="BC13" s="91" t="s">
        <v>147</v>
      </c>
      <c r="BD13" s="91" t="s">
        <v>84</v>
      </c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2. 12. 2024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3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3" t="str">
        <f>'Rekapitulace stavby'!E14</f>
        <v>Vyplň údaj</v>
      </c>
      <c r="F20" s="316"/>
      <c r="G20" s="316"/>
      <c r="H20" s="316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3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71.25" customHeight="1">
      <c r="B29" s="93"/>
      <c r="E29" s="320" t="s">
        <v>39</v>
      </c>
      <c r="F29" s="320"/>
      <c r="G29" s="320"/>
      <c r="H29" s="32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40</v>
      </c>
      <c r="J32" s="64">
        <f>ROUND(J97,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ROUND((SUM(BE97:BE466)),  2)</f>
        <v>0</v>
      </c>
      <c r="I35" s="95">
        <v>0.21</v>
      </c>
      <c r="J35" s="84">
        <f>ROUND(((SUM(BE97:BE466))*I35),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ROUND((SUM(BF97:BF466)),  2)</f>
        <v>0</v>
      </c>
      <c r="I36" s="95">
        <v>0.12</v>
      </c>
      <c r="J36" s="84">
        <f>ROUND(((SUM(BF97:BF466))*I36),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ROUND((SUM(BG97:BG466)),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ROUND((SUM(BH97:BH466)),  2)</f>
        <v>0</v>
      </c>
      <c r="I38" s="95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ROUND((SUM(BI97:BI466)),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50</v>
      </c>
      <c r="E41" s="55"/>
      <c r="F41" s="55"/>
      <c r="G41" s="98" t="s">
        <v>51</v>
      </c>
      <c r="H41" s="99" t="s">
        <v>52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148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26.25" customHeight="1">
      <c r="B50" s="33"/>
      <c r="E50" s="331" t="str">
        <f>E7</f>
        <v>Řešení školního stravování (jídelny) SŠT Znojmo, příspěvková organizace</v>
      </c>
      <c r="F50" s="332"/>
      <c r="G50" s="332"/>
      <c r="H50" s="332"/>
      <c r="L50" s="33"/>
    </row>
    <row r="51" spans="2:47" ht="12" customHeight="1">
      <c r="B51" s="21"/>
      <c r="C51" s="28" t="s">
        <v>126</v>
      </c>
      <c r="L51" s="21"/>
    </row>
    <row r="52" spans="2:47" s="1" customFormat="1" ht="16.5" customHeight="1">
      <c r="B52" s="33"/>
      <c r="E52" s="331" t="s">
        <v>130</v>
      </c>
      <c r="F52" s="330"/>
      <c r="G52" s="330"/>
      <c r="H52" s="330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25" t="str">
        <f>E11</f>
        <v>3 - Zateplení obvodového pláště objektu</v>
      </c>
      <c r="F54" s="330"/>
      <c r="G54" s="330"/>
      <c r="H54" s="330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Uhelná 3261/6,66902 Znojmo</v>
      </c>
      <c r="I56" s="28" t="s">
        <v>23</v>
      </c>
      <c r="J56" s="50" t="str">
        <f>IF(J14="","",J14)</f>
        <v>2. 12. 2024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Střední škola technická Znojmo</v>
      </c>
      <c r="I58" s="28" t="s">
        <v>32</v>
      </c>
      <c r="J58" s="31" t="str">
        <f>E23</f>
        <v>LP Staving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149</v>
      </c>
      <c r="D61" s="96"/>
      <c r="E61" s="96"/>
      <c r="F61" s="96"/>
      <c r="G61" s="96"/>
      <c r="H61" s="96"/>
      <c r="I61" s="96"/>
      <c r="J61" s="103" t="s">
        <v>150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72</v>
      </c>
      <c r="J63" s="64">
        <f>J97</f>
        <v>0</v>
      </c>
      <c r="L63" s="33"/>
      <c r="AU63" s="18" t="s">
        <v>151</v>
      </c>
    </row>
    <row r="64" spans="2:47" s="8" customFormat="1" ht="24.95" customHeight="1">
      <c r="B64" s="105"/>
      <c r="D64" s="106" t="s">
        <v>152</v>
      </c>
      <c r="E64" s="107"/>
      <c r="F64" s="107"/>
      <c r="G64" s="107"/>
      <c r="H64" s="107"/>
      <c r="I64" s="107"/>
      <c r="J64" s="108">
        <f>J98</f>
        <v>0</v>
      </c>
      <c r="L64" s="105"/>
    </row>
    <row r="65" spans="2:12" s="9" customFormat="1" ht="19.899999999999999" customHeight="1">
      <c r="B65" s="109"/>
      <c r="D65" s="110" t="s">
        <v>153</v>
      </c>
      <c r="E65" s="111"/>
      <c r="F65" s="111"/>
      <c r="G65" s="111"/>
      <c r="H65" s="111"/>
      <c r="I65" s="111"/>
      <c r="J65" s="112">
        <f>J99</f>
        <v>0</v>
      </c>
      <c r="L65" s="109"/>
    </row>
    <row r="66" spans="2:12" s="9" customFormat="1" ht="14.85" customHeight="1">
      <c r="B66" s="109"/>
      <c r="D66" s="110" t="s">
        <v>154</v>
      </c>
      <c r="E66" s="111"/>
      <c r="F66" s="111"/>
      <c r="G66" s="111"/>
      <c r="H66" s="111"/>
      <c r="I66" s="111"/>
      <c r="J66" s="112">
        <f>J100</f>
        <v>0</v>
      </c>
      <c r="L66" s="109"/>
    </row>
    <row r="67" spans="2:12" s="9" customFormat="1" ht="14.85" customHeight="1">
      <c r="B67" s="109"/>
      <c r="D67" s="110" t="s">
        <v>155</v>
      </c>
      <c r="E67" s="111"/>
      <c r="F67" s="111"/>
      <c r="G67" s="111"/>
      <c r="H67" s="111"/>
      <c r="I67" s="111"/>
      <c r="J67" s="112">
        <f>J283</f>
        <v>0</v>
      </c>
      <c r="L67" s="109"/>
    </row>
    <row r="68" spans="2:12" s="9" customFormat="1" ht="19.899999999999999" customHeight="1">
      <c r="B68" s="109"/>
      <c r="D68" s="110" t="s">
        <v>156</v>
      </c>
      <c r="E68" s="111"/>
      <c r="F68" s="111"/>
      <c r="G68" s="111"/>
      <c r="H68" s="111"/>
      <c r="I68" s="111"/>
      <c r="J68" s="112">
        <f>J305</f>
        <v>0</v>
      </c>
      <c r="L68" s="109"/>
    </row>
    <row r="69" spans="2:12" s="9" customFormat="1" ht="14.85" customHeight="1">
      <c r="B69" s="109"/>
      <c r="D69" s="110" t="s">
        <v>157</v>
      </c>
      <c r="E69" s="111"/>
      <c r="F69" s="111"/>
      <c r="G69" s="111"/>
      <c r="H69" s="111"/>
      <c r="I69" s="111"/>
      <c r="J69" s="112">
        <f>J306</f>
        <v>0</v>
      </c>
      <c r="L69" s="109"/>
    </row>
    <row r="70" spans="2:12" s="9" customFormat="1" ht="14.85" customHeight="1">
      <c r="B70" s="109"/>
      <c r="D70" s="110" t="s">
        <v>158</v>
      </c>
      <c r="E70" s="111"/>
      <c r="F70" s="111"/>
      <c r="G70" s="111"/>
      <c r="H70" s="111"/>
      <c r="I70" s="111"/>
      <c r="J70" s="112">
        <f>J374</f>
        <v>0</v>
      </c>
      <c r="L70" s="109"/>
    </row>
    <row r="71" spans="2:12" s="9" customFormat="1" ht="14.85" customHeight="1">
      <c r="B71" s="109"/>
      <c r="D71" s="110" t="s">
        <v>159</v>
      </c>
      <c r="E71" s="111"/>
      <c r="F71" s="111"/>
      <c r="G71" s="111"/>
      <c r="H71" s="111"/>
      <c r="I71" s="111"/>
      <c r="J71" s="112">
        <f>J379</f>
        <v>0</v>
      </c>
      <c r="L71" s="109"/>
    </row>
    <row r="72" spans="2:12" s="8" customFormat="1" ht="24.95" customHeight="1">
      <c r="B72" s="105"/>
      <c r="D72" s="106" t="s">
        <v>160</v>
      </c>
      <c r="E72" s="107"/>
      <c r="F72" s="107"/>
      <c r="G72" s="107"/>
      <c r="H72" s="107"/>
      <c r="I72" s="107"/>
      <c r="J72" s="108">
        <f>J383</f>
        <v>0</v>
      </c>
      <c r="L72" s="105"/>
    </row>
    <row r="73" spans="2:12" s="9" customFormat="1" ht="19.899999999999999" customHeight="1">
      <c r="B73" s="109"/>
      <c r="D73" s="110" t="s">
        <v>161</v>
      </c>
      <c r="E73" s="111"/>
      <c r="F73" s="111"/>
      <c r="G73" s="111"/>
      <c r="H73" s="111"/>
      <c r="I73" s="111"/>
      <c r="J73" s="112">
        <f>J384</f>
        <v>0</v>
      </c>
      <c r="L73" s="109"/>
    </row>
    <row r="74" spans="2:12" s="9" customFormat="1" ht="19.899999999999999" customHeight="1">
      <c r="B74" s="109"/>
      <c r="D74" s="110" t="s">
        <v>162</v>
      </c>
      <c r="E74" s="111"/>
      <c r="F74" s="111"/>
      <c r="G74" s="111"/>
      <c r="H74" s="111"/>
      <c r="I74" s="111"/>
      <c r="J74" s="112">
        <f>J430</f>
        <v>0</v>
      </c>
      <c r="L74" s="109"/>
    </row>
    <row r="75" spans="2:12" s="9" customFormat="1" ht="19.899999999999999" customHeight="1">
      <c r="B75" s="109"/>
      <c r="D75" s="110" t="s">
        <v>163</v>
      </c>
      <c r="E75" s="111"/>
      <c r="F75" s="111"/>
      <c r="G75" s="111"/>
      <c r="H75" s="111"/>
      <c r="I75" s="111"/>
      <c r="J75" s="112">
        <f>J449</f>
        <v>0</v>
      </c>
      <c r="L75" s="109"/>
    </row>
    <row r="76" spans="2:12" s="1" customFormat="1" ht="21.75" customHeight="1">
      <c r="B76" s="33"/>
      <c r="L76" s="33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3"/>
    </row>
    <row r="81" spans="2:2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3"/>
    </row>
    <row r="82" spans="2:20" s="1" customFormat="1" ht="24.95" customHeight="1">
      <c r="B82" s="33"/>
      <c r="C82" s="22" t="s">
        <v>164</v>
      </c>
      <c r="L82" s="33"/>
    </row>
    <row r="83" spans="2:20" s="1" customFormat="1" ht="6.95" customHeight="1">
      <c r="B83" s="33"/>
      <c r="L83" s="33"/>
    </row>
    <row r="84" spans="2:20" s="1" customFormat="1" ht="12" customHeight="1">
      <c r="B84" s="33"/>
      <c r="C84" s="28" t="s">
        <v>17</v>
      </c>
      <c r="L84" s="33"/>
    </row>
    <row r="85" spans="2:20" s="1" customFormat="1" ht="26.25" customHeight="1">
      <c r="B85" s="33"/>
      <c r="E85" s="331" t="str">
        <f>E7</f>
        <v>Řešení školního stravování (jídelny) SŠT Znojmo, příspěvková organizace</v>
      </c>
      <c r="F85" s="332"/>
      <c r="G85" s="332"/>
      <c r="H85" s="332"/>
      <c r="L85" s="33"/>
    </row>
    <row r="86" spans="2:20" ht="12" customHeight="1">
      <c r="B86" s="21"/>
      <c r="C86" s="28" t="s">
        <v>126</v>
      </c>
      <c r="L86" s="21"/>
    </row>
    <row r="87" spans="2:20" s="1" customFormat="1" ht="16.5" customHeight="1">
      <c r="B87" s="33"/>
      <c r="E87" s="331" t="s">
        <v>130</v>
      </c>
      <c r="F87" s="330"/>
      <c r="G87" s="330"/>
      <c r="H87" s="330"/>
      <c r="L87" s="33"/>
    </row>
    <row r="88" spans="2:20" s="1" customFormat="1" ht="12" customHeight="1">
      <c r="B88" s="33"/>
      <c r="C88" s="28" t="s">
        <v>134</v>
      </c>
      <c r="L88" s="33"/>
    </row>
    <row r="89" spans="2:20" s="1" customFormat="1" ht="16.5" customHeight="1">
      <c r="B89" s="33"/>
      <c r="E89" s="325" t="str">
        <f>E11</f>
        <v>3 - Zateplení obvodového pláště objektu</v>
      </c>
      <c r="F89" s="330"/>
      <c r="G89" s="330"/>
      <c r="H89" s="330"/>
      <c r="L89" s="33"/>
    </row>
    <row r="90" spans="2:20" s="1" customFormat="1" ht="6.95" customHeight="1">
      <c r="B90" s="33"/>
      <c r="L90" s="33"/>
    </row>
    <row r="91" spans="2:20" s="1" customFormat="1" ht="12" customHeight="1">
      <c r="B91" s="33"/>
      <c r="C91" s="28" t="s">
        <v>21</v>
      </c>
      <c r="F91" s="26" t="str">
        <f>F14</f>
        <v>Uhelná 3261/6,66902 Znojmo</v>
      </c>
      <c r="I91" s="28" t="s">
        <v>23</v>
      </c>
      <c r="J91" s="50" t="str">
        <f>IF(J14="","",J14)</f>
        <v>2. 12. 2024</v>
      </c>
      <c r="L91" s="33"/>
    </row>
    <row r="92" spans="2:20" s="1" customFormat="1" ht="6.95" customHeight="1">
      <c r="B92" s="33"/>
      <c r="L92" s="33"/>
    </row>
    <row r="93" spans="2:20" s="1" customFormat="1" ht="15.2" customHeight="1">
      <c r="B93" s="33"/>
      <c r="C93" s="28" t="s">
        <v>25</v>
      </c>
      <c r="F93" s="26" t="str">
        <f>E17</f>
        <v>Střední škola technická Znojmo</v>
      </c>
      <c r="I93" s="28" t="s">
        <v>32</v>
      </c>
      <c r="J93" s="31" t="str">
        <f>E23</f>
        <v>LP Staving s.r.o.</v>
      </c>
      <c r="L93" s="33"/>
    </row>
    <row r="94" spans="2:20" s="1" customFormat="1" ht="15.2" customHeight="1">
      <c r="B94" s="33"/>
      <c r="C94" s="28" t="s">
        <v>30</v>
      </c>
      <c r="F94" s="26" t="str">
        <f>IF(E20="","",E20)</f>
        <v>Vyplň údaj</v>
      </c>
      <c r="I94" s="28" t="s">
        <v>36</v>
      </c>
      <c r="J94" s="31" t="str">
        <f>E26</f>
        <v xml:space="preserve"> </v>
      </c>
      <c r="L94" s="33"/>
    </row>
    <row r="95" spans="2:20" s="1" customFormat="1" ht="10.35" customHeight="1">
      <c r="B95" s="33"/>
      <c r="L95" s="33"/>
    </row>
    <row r="96" spans="2:20" s="10" customFormat="1" ht="29.25" customHeight="1">
      <c r="B96" s="113"/>
      <c r="C96" s="114" t="s">
        <v>165</v>
      </c>
      <c r="D96" s="115" t="s">
        <v>59</v>
      </c>
      <c r="E96" s="115" t="s">
        <v>55</v>
      </c>
      <c r="F96" s="115" t="s">
        <v>56</v>
      </c>
      <c r="G96" s="115" t="s">
        <v>166</v>
      </c>
      <c r="H96" s="115" t="s">
        <v>167</v>
      </c>
      <c r="I96" s="115" t="s">
        <v>168</v>
      </c>
      <c r="J96" s="115" t="s">
        <v>150</v>
      </c>
      <c r="K96" s="116" t="s">
        <v>169</v>
      </c>
      <c r="L96" s="113"/>
      <c r="M96" s="57" t="s">
        <v>3</v>
      </c>
      <c r="N96" s="58" t="s">
        <v>44</v>
      </c>
      <c r="O96" s="58" t="s">
        <v>170</v>
      </c>
      <c r="P96" s="58" t="s">
        <v>171</v>
      </c>
      <c r="Q96" s="58" t="s">
        <v>172</v>
      </c>
      <c r="R96" s="58" t="s">
        <v>173</v>
      </c>
      <c r="S96" s="58" t="s">
        <v>174</v>
      </c>
      <c r="T96" s="59" t="s">
        <v>175</v>
      </c>
    </row>
    <row r="97" spans="2:65" s="1" customFormat="1" ht="22.9" customHeight="1">
      <c r="B97" s="33"/>
      <c r="C97" s="62" t="s">
        <v>176</v>
      </c>
      <c r="J97" s="117">
        <f>BK97</f>
        <v>0</v>
      </c>
      <c r="L97" s="33"/>
      <c r="M97" s="60"/>
      <c r="N97" s="51"/>
      <c r="O97" s="51"/>
      <c r="P97" s="118">
        <f>P98+P383</f>
        <v>0</v>
      </c>
      <c r="Q97" s="51"/>
      <c r="R97" s="118">
        <f>R98+R383</f>
        <v>22.715018985470007</v>
      </c>
      <c r="S97" s="51"/>
      <c r="T97" s="119">
        <f>T98+T383</f>
        <v>0</v>
      </c>
      <c r="AT97" s="18" t="s">
        <v>73</v>
      </c>
      <c r="AU97" s="18" t="s">
        <v>151</v>
      </c>
      <c r="BK97" s="120">
        <f>BK98+BK383</f>
        <v>0</v>
      </c>
    </row>
    <row r="98" spans="2:65" s="11" customFormat="1" ht="25.9" customHeight="1">
      <c r="B98" s="121"/>
      <c r="D98" s="122" t="s">
        <v>73</v>
      </c>
      <c r="E98" s="123" t="s">
        <v>177</v>
      </c>
      <c r="F98" s="123" t="s">
        <v>178</v>
      </c>
      <c r="I98" s="124"/>
      <c r="J98" s="125">
        <f>BK98</f>
        <v>0</v>
      </c>
      <c r="L98" s="121"/>
      <c r="M98" s="126"/>
      <c r="P98" s="127">
        <f>P99+P305</f>
        <v>0</v>
      </c>
      <c r="R98" s="127">
        <f>R99+R305</f>
        <v>19.754313327720006</v>
      </c>
      <c r="T98" s="128">
        <f>T99+T305</f>
        <v>0</v>
      </c>
      <c r="AR98" s="122" t="s">
        <v>78</v>
      </c>
      <c r="AT98" s="129" t="s">
        <v>73</v>
      </c>
      <c r="AU98" s="129" t="s">
        <v>74</v>
      </c>
      <c r="AY98" s="122" t="s">
        <v>179</v>
      </c>
      <c r="BK98" s="130">
        <f>BK99+BK305</f>
        <v>0</v>
      </c>
    </row>
    <row r="99" spans="2:65" s="11" customFormat="1" ht="22.9" customHeight="1">
      <c r="B99" s="121"/>
      <c r="D99" s="122" t="s">
        <v>73</v>
      </c>
      <c r="E99" s="131" t="s">
        <v>180</v>
      </c>
      <c r="F99" s="131" t="s">
        <v>181</v>
      </c>
      <c r="I99" s="124"/>
      <c r="J99" s="132">
        <f>BK99</f>
        <v>0</v>
      </c>
      <c r="L99" s="121"/>
      <c r="M99" s="126"/>
      <c r="P99" s="127">
        <f>P100+P283</f>
        <v>0</v>
      </c>
      <c r="R99" s="127">
        <f>R100+R283</f>
        <v>19.753406127720005</v>
      </c>
      <c r="T99" s="128">
        <f>T100+T283</f>
        <v>0</v>
      </c>
      <c r="AR99" s="122" t="s">
        <v>78</v>
      </c>
      <c r="AT99" s="129" t="s">
        <v>73</v>
      </c>
      <c r="AU99" s="129" t="s">
        <v>78</v>
      </c>
      <c r="AY99" s="122" t="s">
        <v>179</v>
      </c>
      <c r="BK99" s="130">
        <f>BK100+BK283</f>
        <v>0</v>
      </c>
    </row>
    <row r="100" spans="2:65" s="11" customFormat="1" ht="20.85" customHeight="1">
      <c r="B100" s="121"/>
      <c r="D100" s="122" t="s">
        <v>73</v>
      </c>
      <c r="E100" s="131" t="s">
        <v>182</v>
      </c>
      <c r="F100" s="131" t="s">
        <v>183</v>
      </c>
      <c r="I100" s="124"/>
      <c r="J100" s="132">
        <f>BK100</f>
        <v>0</v>
      </c>
      <c r="L100" s="121"/>
      <c r="M100" s="126"/>
      <c r="P100" s="127">
        <f>SUM(P101:P282)</f>
        <v>0</v>
      </c>
      <c r="R100" s="127">
        <f>SUM(R101:R282)</f>
        <v>19.714206127720004</v>
      </c>
      <c r="T100" s="128">
        <f>SUM(T101:T282)</f>
        <v>0</v>
      </c>
      <c r="AR100" s="122" t="s">
        <v>78</v>
      </c>
      <c r="AT100" s="129" t="s">
        <v>73</v>
      </c>
      <c r="AU100" s="129" t="s">
        <v>82</v>
      </c>
      <c r="AY100" s="122" t="s">
        <v>179</v>
      </c>
      <c r="BK100" s="130">
        <f>SUM(BK101:BK282)</f>
        <v>0</v>
      </c>
    </row>
    <row r="101" spans="2:65" s="1" customFormat="1" ht="44.25" customHeight="1">
      <c r="B101" s="133"/>
      <c r="C101" s="134" t="s">
        <v>78</v>
      </c>
      <c r="D101" s="134" t="s">
        <v>184</v>
      </c>
      <c r="E101" s="135" t="s">
        <v>185</v>
      </c>
      <c r="F101" s="136" t="s">
        <v>186</v>
      </c>
      <c r="G101" s="137" t="s">
        <v>107</v>
      </c>
      <c r="H101" s="138">
        <v>4.4640000000000004</v>
      </c>
      <c r="I101" s="139"/>
      <c r="J101" s="140">
        <f>ROUND(I101*H101,2)</f>
        <v>0</v>
      </c>
      <c r="K101" s="136" t="s">
        <v>187</v>
      </c>
      <c r="L101" s="33"/>
      <c r="M101" s="141" t="s">
        <v>3</v>
      </c>
      <c r="N101" s="142" t="s">
        <v>45</v>
      </c>
      <c r="P101" s="143">
        <f>O101*H101</f>
        <v>0</v>
      </c>
      <c r="Q101" s="143">
        <v>8.6974400000000007E-3</v>
      </c>
      <c r="R101" s="143">
        <f>Q101*H101</f>
        <v>3.882537216000001E-2</v>
      </c>
      <c r="S101" s="143">
        <v>0</v>
      </c>
      <c r="T101" s="144">
        <f>S101*H101</f>
        <v>0</v>
      </c>
      <c r="AR101" s="145" t="s">
        <v>88</v>
      </c>
      <c r="AT101" s="145" t="s">
        <v>184</v>
      </c>
      <c r="AU101" s="145" t="s">
        <v>84</v>
      </c>
      <c r="AY101" s="18" t="s">
        <v>179</v>
      </c>
      <c r="BE101" s="146">
        <f>IF(N101="základní",J101,0)</f>
        <v>0</v>
      </c>
      <c r="BF101" s="146">
        <f>IF(N101="snížená",J101,0)</f>
        <v>0</v>
      </c>
      <c r="BG101" s="146">
        <f>IF(N101="zákl. přenesená",J101,0)</f>
        <v>0</v>
      </c>
      <c r="BH101" s="146">
        <f>IF(N101="sníž. přenesená",J101,0)</f>
        <v>0</v>
      </c>
      <c r="BI101" s="146">
        <f>IF(N101="nulová",J101,0)</f>
        <v>0</v>
      </c>
      <c r="BJ101" s="18" t="s">
        <v>78</v>
      </c>
      <c r="BK101" s="146">
        <f>ROUND(I101*H101,2)</f>
        <v>0</v>
      </c>
      <c r="BL101" s="18" t="s">
        <v>88</v>
      </c>
      <c r="BM101" s="145" t="s">
        <v>188</v>
      </c>
    </row>
    <row r="102" spans="2:65" s="1" customFormat="1" ht="39">
      <c r="B102" s="33"/>
      <c r="D102" s="147" t="s">
        <v>189</v>
      </c>
      <c r="F102" s="148" t="s">
        <v>190</v>
      </c>
      <c r="I102" s="149"/>
      <c r="L102" s="33"/>
      <c r="M102" s="150"/>
      <c r="T102" s="54"/>
      <c r="AT102" s="18" t="s">
        <v>189</v>
      </c>
      <c r="AU102" s="18" t="s">
        <v>84</v>
      </c>
    </row>
    <row r="103" spans="2:65" s="1" customFormat="1">
      <c r="B103" s="33"/>
      <c r="D103" s="151" t="s">
        <v>191</v>
      </c>
      <c r="F103" s="152" t="s">
        <v>192</v>
      </c>
      <c r="I103" s="149"/>
      <c r="L103" s="33"/>
      <c r="M103" s="150"/>
      <c r="T103" s="54"/>
      <c r="AT103" s="18" t="s">
        <v>191</v>
      </c>
      <c r="AU103" s="18" t="s">
        <v>84</v>
      </c>
    </row>
    <row r="104" spans="2:65" s="12" customFormat="1">
      <c r="B104" s="153"/>
      <c r="D104" s="147" t="s">
        <v>193</v>
      </c>
      <c r="E104" s="154" t="s">
        <v>3</v>
      </c>
      <c r="F104" s="155" t="s">
        <v>194</v>
      </c>
      <c r="H104" s="154" t="s">
        <v>3</v>
      </c>
      <c r="I104" s="156"/>
      <c r="L104" s="153"/>
      <c r="M104" s="157"/>
      <c r="T104" s="158"/>
      <c r="AT104" s="154" t="s">
        <v>193</v>
      </c>
      <c r="AU104" s="154" t="s">
        <v>84</v>
      </c>
      <c r="AV104" s="12" t="s">
        <v>78</v>
      </c>
      <c r="AW104" s="12" t="s">
        <v>35</v>
      </c>
      <c r="AX104" s="12" t="s">
        <v>74</v>
      </c>
      <c r="AY104" s="154" t="s">
        <v>179</v>
      </c>
    </row>
    <row r="105" spans="2:65" s="13" customFormat="1">
      <c r="B105" s="159"/>
      <c r="D105" s="147" t="s">
        <v>193</v>
      </c>
      <c r="E105" s="160" t="s">
        <v>3</v>
      </c>
      <c r="F105" s="161" t="s">
        <v>195</v>
      </c>
      <c r="H105" s="162">
        <v>4.4640000000000004</v>
      </c>
      <c r="I105" s="163"/>
      <c r="L105" s="159"/>
      <c r="M105" s="164"/>
      <c r="T105" s="165"/>
      <c r="AT105" s="160" t="s">
        <v>193</v>
      </c>
      <c r="AU105" s="160" t="s">
        <v>84</v>
      </c>
      <c r="AV105" s="13" t="s">
        <v>82</v>
      </c>
      <c r="AW105" s="13" t="s">
        <v>35</v>
      </c>
      <c r="AX105" s="13" t="s">
        <v>74</v>
      </c>
      <c r="AY105" s="160" t="s">
        <v>179</v>
      </c>
    </row>
    <row r="106" spans="2:65" s="1" customFormat="1" ht="24.2" customHeight="1">
      <c r="B106" s="133"/>
      <c r="C106" s="134" t="s">
        <v>82</v>
      </c>
      <c r="D106" s="134" t="s">
        <v>184</v>
      </c>
      <c r="E106" s="135" t="s">
        <v>196</v>
      </c>
      <c r="F106" s="136" t="s">
        <v>197</v>
      </c>
      <c r="G106" s="137" t="s">
        <v>107</v>
      </c>
      <c r="H106" s="138">
        <v>130.37700000000001</v>
      </c>
      <c r="I106" s="139"/>
      <c r="J106" s="140">
        <f>ROUND(I106*H106,2)</f>
        <v>0</v>
      </c>
      <c r="K106" s="136" t="s">
        <v>187</v>
      </c>
      <c r="L106" s="33"/>
      <c r="M106" s="141" t="s">
        <v>3</v>
      </c>
      <c r="N106" s="142" t="s">
        <v>45</v>
      </c>
      <c r="P106" s="143">
        <f>O106*H106</f>
        <v>0</v>
      </c>
      <c r="Q106" s="143">
        <v>7.3499999999999998E-3</v>
      </c>
      <c r="R106" s="143">
        <f>Q106*H106</f>
        <v>0.95827095000000007</v>
      </c>
      <c r="S106" s="143">
        <v>0</v>
      </c>
      <c r="T106" s="144">
        <f>S106*H106</f>
        <v>0</v>
      </c>
      <c r="AR106" s="145" t="s">
        <v>88</v>
      </c>
      <c r="AT106" s="145" t="s">
        <v>184</v>
      </c>
      <c r="AU106" s="145" t="s">
        <v>84</v>
      </c>
      <c r="AY106" s="18" t="s">
        <v>179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8" t="s">
        <v>78</v>
      </c>
      <c r="BK106" s="146">
        <f>ROUND(I106*H106,2)</f>
        <v>0</v>
      </c>
      <c r="BL106" s="18" t="s">
        <v>88</v>
      </c>
      <c r="BM106" s="145" t="s">
        <v>198</v>
      </c>
    </row>
    <row r="107" spans="2:65" s="1" customFormat="1" ht="19.5">
      <c r="B107" s="33"/>
      <c r="D107" s="147" t="s">
        <v>189</v>
      </c>
      <c r="F107" s="148" t="s">
        <v>199</v>
      </c>
      <c r="I107" s="149"/>
      <c r="L107" s="33"/>
      <c r="M107" s="150"/>
      <c r="T107" s="54"/>
      <c r="AT107" s="18" t="s">
        <v>189</v>
      </c>
      <c r="AU107" s="18" t="s">
        <v>84</v>
      </c>
    </row>
    <row r="108" spans="2:65" s="1" customFormat="1">
      <c r="B108" s="33"/>
      <c r="D108" s="151" t="s">
        <v>191</v>
      </c>
      <c r="F108" s="152" t="s">
        <v>200</v>
      </c>
      <c r="I108" s="149"/>
      <c r="L108" s="33"/>
      <c r="M108" s="150"/>
      <c r="T108" s="54"/>
      <c r="AT108" s="18" t="s">
        <v>191</v>
      </c>
      <c r="AU108" s="18" t="s">
        <v>84</v>
      </c>
    </row>
    <row r="109" spans="2:65" s="12" customFormat="1">
      <c r="B109" s="153"/>
      <c r="D109" s="147" t="s">
        <v>193</v>
      </c>
      <c r="E109" s="154" t="s">
        <v>3</v>
      </c>
      <c r="F109" s="155" t="s">
        <v>201</v>
      </c>
      <c r="H109" s="154" t="s">
        <v>3</v>
      </c>
      <c r="I109" s="156"/>
      <c r="L109" s="153"/>
      <c r="M109" s="157"/>
      <c r="T109" s="158"/>
      <c r="AT109" s="154" t="s">
        <v>193</v>
      </c>
      <c r="AU109" s="154" t="s">
        <v>84</v>
      </c>
      <c r="AV109" s="12" t="s">
        <v>78</v>
      </c>
      <c r="AW109" s="12" t="s">
        <v>35</v>
      </c>
      <c r="AX109" s="12" t="s">
        <v>74</v>
      </c>
      <c r="AY109" s="154" t="s">
        <v>179</v>
      </c>
    </row>
    <row r="110" spans="2:65" s="13" customFormat="1">
      <c r="B110" s="159"/>
      <c r="D110" s="147" t="s">
        <v>193</v>
      </c>
      <c r="E110" s="160" t="s">
        <v>3</v>
      </c>
      <c r="F110" s="161" t="s">
        <v>202</v>
      </c>
      <c r="H110" s="162">
        <v>130.70699999999999</v>
      </c>
      <c r="I110" s="163"/>
      <c r="L110" s="159"/>
      <c r="M110" s="164"/>
      <c r="T110" s="165"/>
      <c r="AT110" s="160" t="s">
        <v>193</v>
      </c>
      <c r="AU110" s="160" t="s">
        <v>84</v>
      </c>
      <c r="AV110" s="13" t="s">
        <v>82</v>
      </c>
      <c r="AW110" s="13" t="s">
        <v>35</v>
      </c>
      <c r="AX110" s="13" t="s">
        <v>74</v>
      </c>
      <c r="AY110" s="160" t="s">
        <v>179</v>
      </c>
    </row>
    <row r="111" spans="2:65" s="13" customFormat="1">
      <c r="B111" s="159"/>
      <c r="D111" s="147" t="s">
        <v>193</v>
      </c>
      <c r="E111" s="160" t="s">
        <v>3</v>
      </c>
      <c r="F111" s="161" t="s">
        <v>203</v>
      </c>
      <c r="H111" s="162">
        <v>2.88</v>
      </c>
      <c r="I111" s="163"/>
      <c r="L111" s="159"/>
      <c r="M111" s="164"/>
      <c r="T111" s="165"/>
      <c r="AT111" s="160" t="s">
        <v>193</v>
      </c>
      <c r="AU111" s="160" t="s">
        <v>84</v>
      </c>
      <c r="AV111" s="13" t="s">
        <v>82</v>
      </c>
      <c r="AW111" s="13" t="s">
        <v>35</v>
      </c>
      <c r="AX111" s="13" t="s">
        <v>74</v>
      </c>
      <c r="AY111" s="160" t="s">
        <v>179</v>
      </c>
    </row>
    <row r="112" spans="2:65" s="12" customFormat="1">
      <c r="B112" s="153"/>
      <c r="D112" s="147" t="s">
        <v>193</v>
      </c>
      <c r="E112" s="154" t="s">
        <v>3</v>
      </c>
      <c r="F112" s="155" t="s">
        <v>204</v>
      </c>
      <c r="H112" s="154" t="s">
        <v>3</v>
      </c>
      <c r="I112" s="156"/>
      <c r="L112" s="153"/>
      <c r="M112" s="157"/>
      <c r="T112" s="158"/>
      <c r="AT112" s="154" t="s">
        <v>193</v>
      </c>
      <c r="AU112" s="154" t="s">
        <v>84</v>
      </c>
      <c r="AV112" s="12" t="s">
        <v>78</v>
      </c>
      <c r="AW112" s="12" t="s">
        <v>35</v>
      </c>
      <c r="AX112" s="12" t="s">
        <v>74</v>
      </c>
      <c r="AY112" s="154" t="s">
        <v>179</v>
      </c>
    </row>
    <row r="113" spans="2:65" s="13" customFormat="1">
      <c r="B113" s="159"/>
      <c r="D113" s="147" t="s">
        <v>193</v>
      </c>
      <c r="E113" s="160" t="s">
        <v>3</v>
      </c>
      <c r="F113" s="161" t="s">
        <v>205</v>
      </c>
      <c r="H113" s="162">
        <v>-3.21</v>
      </c>
      <c r="I113" s="163"/>
      <c r="L113" s="159"/>
      <c r="M113" s="164"/>
      <c r="T113" s="165"/>
      <c r="AT113" s="160" t="s">
        <v>193</v>
      </c>
      <c r="AU113" s="160" t="s">
        <v>84</v>
      </c>
      <c r="AV113" s="13" t="s">
        <v>82</v>
      </c>
      <c r="AW113" s="13" t="s">
        <v>35</v>
      </c>
      <c r="AX113" s="13" t="s">
        <v>74</v>
      </c>
      <c r="AY113" s="160" t="s">
        <v>179</v>
      </c>
    </row>
    <row r="114" spans="2:65" s="1" customFormat="1" ht="24.2" customHeight="1">
      <c r="B114" s="133"/>
      <c r="C114" s="134" t="s">
        <v>84</v>
      </c>
      <c r="D114" s="134" t="s">
        <v>184</v>
      </c>
      <c r="E114" s="135" t="s">
        <v>206</v>
      </c>
      <c r="F114" s="136" t="s">
        <v>207</v>
      </c>
      <c r="G114" s="137" t="s">
        <v>107</v>
      </c>
      <c r="H114" s="138">
        <v>130.37700000000001</v>
      </c>
      <c r="I114" s="139"/>
      <c r="J114" s="140">
        <f>ROUND(I114*H114,2)</f>
        <v>0</v>
      </c>
      <c r="K114" s="136" t="s">
        <v>187</v>
      </c>
      <c r="L114" s="33"/>
      <c r="M114" s="141" t="s">
        <v>3</v>
      </c>
      <c r="N114" s="142" t="s">
        <v>45</v>
      </c>
      <c r="P114" s="143">
        <f>O114*H114</f>
        <v>0</v>
      </c>
      <c r="Q114" s="143">
        <v>2.0480000000000002E-2</v>
      </c>
      <c r="R114" s="143">
        <f>Q114*H114</f>
        <v>2.6701209600000002</v>
      </c>
      <c r="S114" s="143">
        <v>0</v>
      </c>
      <c r="T114" s="144">
        <f>S114*H114</f>
        <v>0</v>
      </c>
      <c r="AR114" s="145" t="s">
        <v>88</v>
      </c>
      <c r="AT114" s="145" t="s">
        <v>184</v>
      </c>
      <c r="AU114" s="145" t="s">
        <v>84</v>
      </c>
      <c r="AY114" s="18" t="s">
        <v>179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8" t="s">
        <v>78</v>
      </c>
      <c r="BK114" s="146">
        <f>ROUND(I114*H114,2)</f>
        <v>0</v>
      </c>
      <c r="BL114" s="18" t="s">
        <v>88</v>
      </c>
      <c r="BM114" s="145" t="s">
        <v>208</v>
      </c>
    </row>
    <row r="115" spans="2:65" s="1" customFormat="1" ht="19.5">
      <c r="B115" s="33"/>
      <c r="D115" s="147" t="s">
        <v>189</v>
      </c>
      <c r="F115" s="148" t="s">
        <v>209</v>
      </c>
      <c r="I115" s="149"/>
      <c r="L115" s="33"/>
      <c r="M115" s="150"/>
      <c r="T115" s="54"/>
      <c r="AT115" s="18" t="s">
        <v>189</v>
      </c>
      <c r="AU115" s="18" t="s">
        <v>84</v>
      </c>
    </row>
    <row r="116" spans="2:65" s="1" customFormat="1">
      <c r="B116" s="33"/>
      <c r="D116" s="151" t="s">
        <v>191</v>
      </c>
      <c r="F116" s="152" t="s">
        <v>210</v>
      </c>
      <c r="I116" s="149"/>
      <c r="L116" s="33"/>
      <c r="M116" s="150"/>
      <c r="T116" s="54"/>
      <c r="AT116" s="18" t="s">
        <v>191</v>
      </c>
      <c r="AU116" s="18" t="s">
        <v>84</v>
      </c>
    </row>
    <row r="117" spans="2:65" s="12" customFormat="1">
      <c r="B117" s="153"/>
      <c r="D117" s="147" t="s">
        <v>193</v>
      </c>
      <c r="E117" s="154" t="s">
        <v>3</v>
      </c>
      <c r="F117" s="155" t="s">
        <v>201</v>
      </c>
      <c r="H117" s="154" t="s">
        <v>3</v>
      </c>
      <c r="I117" s="156"/>
      <c r="L117" s="153"/>
      <c r="M117" s="157"/>
      <c r="T117" s="158"/>
      <c r="AT117" s="154" t="s">
        <v>193</v>
      </c>
      <c r="AU117" s="154" t="s">
        <v>84</v>
      </c>
      <c r="AV117" s="12" t="s">
        <v>78</v>
      </c>
      <c r="AW117" s="12" t="s">
        <v>35</v>
      </c>
      <c r="AX117" s="12" t="s">
        <v>74</v>
      </c>
      <c r="AY117" s="154" t="s">
        <v>179</v>
      </c>
    </row>
    <row r="118" spans="2:65" s="13" customFormat="1">
      <c r="B118" s="159"/>
      <c r="D118" s="147" t="s">
        <v>193</v>
      </c>
      <c r="E118" s="160" t="s">
        <v>3</v>
      </c>
      <c r="F118" s="161" t="s">
        <v>202</v>
      </c>
      <c r="H118" s="162">
        <v>130.70699999999999</v>
      </c>
      <c r="I118" s="163"/>
      <c r="L118" s="159"/>
      <c r="M118" s="164"/>
      <c r="T118" s="165"/>
      <c r="AT118" s="160" t="s">
        <v>193</v>
      </c>
      <c r="AU118" s="160" t="s">
        <v>84</v>
      </c>
      <c r="AV118" s="13" t="s">
        <v>82</v>
      </c>
      <c r="AW118" s="13" t="s">
        <v>35</v>
      </c>
      <c r="AX118" s="13" t="s">
        <v>74</v>
      </c>
      <c r="AY118" s="160" t="s">
        <v>179</v>
      </c>
    </row>
    <row r="119" spans="2:65" s="13" customFormat="1">
      <c r="B119" s="159"/>
      <c r="D119" s="147" t="s">
        <v>193</v>
      </c>
      <c r="E119" s="160" t="s">
        <v>3</v>
      </c>
      <c r="F119" s="161" t="s">
        <v>203</v>
      </c>
      <c r="H119" s="162">
        <v>2.88</v>
      </c>
      <c r="I119" s="163"/>
      <c r="L119" s="159"/>
      <c r="M119" s="164"/>
      <c r="T119" s="165"/>
      <c r="AT119" s="160" t="s">
        <v>193</v>
      </c>
      <c r="AU119" s="160" t="s">
        <v>84</v>
      </c>
      <c r="AV119" s="13" t="s">
        <v>82</v>
      </c>
      <c r="AW119" s="13" t="s">
        <v>35</v>
      </c>
      <c r="AX119" s="13" t="s">
        <v>74</v>
      </c>
      <c r="AY119" s="160" t="s">
        <v>179</v>
      </c>
    </row>
    <row r="120" spans="2:65" s="12" customFormat="1">
      <c r="B120" s="153"/>
      <c r="D120" s="147" t="s">
        <v>193</v>
      </c>
      <c r="E120" s="154" t="s">
        <v>3</v>
      </c>
      <c r="F120" s="155" t="s">
        <v>204</v>
      </c>
      <c r="H120" s="154" t="s">
        <v>3</v>
      </c>
      <c r="I120" s="156"/>
      <c r="L120" s="153"/>
      <c r="M120" s="157"/>
      <c r="T120" s="158"/>
      <c r="AT120" s="154" t="s">
        <v>193</v>
      </c>
      <c r="AU120" s="154" t="s">
        <v>84</v>
      </c>
      <c r="AV120" s="12" t="s">
        <v>78</v>
      </c>
      <c r="AW120" s="12" t="s">
        <v>35</v>
      </c>
      <c r="AX120" s="12" t="s">
        <v>74</v>
      </c>
      <c r="AY120" s="154" t="s">
        <v>179</v>
      </c>
    </row>
    <row r="121" spans="2:65" s="13" customFormat="1">
      <c r="B121" s="159"/>
      <c r="D121" s="147" t="s">
        <v>193</v>
      </c>
      <c r="E121" s="160" t="s">
        <v>3</v>
      </c>
      <c r="F121" s="161" t="s">
        <v>205</v>
      </c>
      <c r="H121" s="162">
        <v>-3.21</v>
      </c>
      <c r="I121" s="163"/>
      <c r="L121" s="159"/>
      <c r="M121" s="164"/>
      <c r="T121" s="165"/>
      <c r="AT121" s="160" t="s">
        <v>193</v>
      </c>
      <c r="AU121" s="160" t="s">
        <v>84</v>
      </c>
      <c r="AV121" s="13" t="s">
        <v>82</v>
      </c>
      <c r="AW121" s="13" t="s">
        <v>35</v>
      </c>
      <c r="AX121" s="13" t="s">
        <v>74</v>
      </c>
      <c r="AY121" s="160" t="s">
        <v>179</v>
      </c>
    </row>
    <row r="122" spans="2:65" s="1" customFormat="1" ht="24.2" customHeight="1">
      <c r="B122" s="133"/>
      <c r="C122" s="134" t="s">
        <v>88</v>
      </c>
      <c r="D122" s="134" t="s">
        <v>184</v>
      </c>
      <c r="E122" s="135" t="s">
        <v>211</v>
      </c>
      <c r="F122" s="136" t="s">
        <v>212</v>
      </c>
      <c r="G122" s="137" t="s">
        <v>107</v>
      </c>
      <c r="H122" s="138">
        <v>130.37700000000001</v>
      </c>
      <c r="I122" s="139"/>
      <c r="J122" s="140">
        <f>ROUND(I122*H122,2)</f>
        <v>0</v>
      </c>
      <c r="K122" s="136" t="s">
        <v>187</v>
      </c>
      <c r="L122" s="33"/>
      <c r="M122" s="141" t="s">
        <v>3</v>
      </c>
      <c r="N122" s="142" t="s">
        <v>45</v>
      </c>
      <c r="P122" s="143">
        <f>O122*H122</f>
        <v>0</v>
      </c>
      <c r="Q122" s="143">
        <v>4.3839999999999999E-3</v>
      </c>
      <c r="R122" s="143">
        <f>Q122*H122</f>
        <v>0.57157276800000001</v>
      </c>
      <c r="S122" s="143">
        <v>0</v>
      </c>
      <c r="T122" s="144">
        <f>S122*H122</f>
        <v>0</v>
      </c>
      <c r="AR122" s="145" t="s">
        <v>88</v>
      </c>
      <c r="AT122" s="145" t="s">
        <v>184</v>
      </c>
      <c r="AU122" s="145" t="s">
        <v>84</v>
      </c>
      <c r="AY122" s="18" t="s">
        <v>179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8" t="s">
        <v>78</v>
      </c>
      <c r="BK122" s="146">
        <f>ROUND(I122*H122,2)</f>
        <v>0</v>
      </c>
      <c r="BL122" s="18" t="s">
        <v>88</v>
      </c>
      <c r="BM122" s="145" t="s">
        <v>213</v>
      </c>
    </row>
    <row r="123" spans="2:65" s="1" customFormat="1" ht="19.5">
      <c r="B123" s="33"/>
      <c r="D123" s="147" t="s">
        <v>189</v>
      </c>
      <c r="F123" s="148" t="s">
        <v>214</v>
      </c>
      <c r="I123" s="149"/>
      <c r="L123" s="33"/>
      <c r="M123" s="150"/>
      <c r="T123" s="54"/>
      <c r="AT123" s="18" t="s">
        <v>189</v>
      </c>
      <c r="AU123" s="18" t="s">
        <v>84</v>
      </c>
    </row>
    <row r="124" spans="2:65" s="1" customFormat="1">
      <c r="B124" s="33"/>
      <c r="D124" s="151" t="s">
        <v>191</v>
      </c>
      <c r="F124" s="152" t="s">
        <v>215</v>
      </c>
      <c r="I124" s="149"/>
      <c r="L124" s="33"/>
      <c r="M124" s="150"/>
      <c r="T124" s="54"/>
      <c r="AT124" s="18" t="s">
        <v>191</v>
      </c>
      <c r="AU124" s="18" t="s">
        <v>84</v>
      </c>
    </row>
    <row r="125" spans="2:65" s="13" customFormat="1">
      <c r="B125" s="159"/>
      <c r="D125" s="147" t="s">
        <v>193</v>
      </c>
      <c r="E125" s="160" t="s">
        <v>3</v>
      </c>
      <c r="F125" s="161" t="s">
        <v>133</v>
      </c>
      <c r="H125" s="162">
        <v>130.37700000000001</v>
      </c>
      <c r="I125" s="163"/>
      <c r="L125" s="159"/>
      <c r="M125" s="164"/>
      <c r="T125" s="165"/>
      <c r="AT125" s="160" t="s">
        <v>193</v>
      </c>
      <c r="AU125" s="160" t="s">
        <v>84</v>
      </c>
      <c r="AV125" s="13" t="s">
        <v>82</v>
      </c>
      <c r="AW125" s="13" t="s">
        <v>35</v>
      </c>
      <c r="AX125" s="13" t="s">
        <v>78</v>
      </c>
      <c r="AY125" s="160" t="s">
        <v>179</v>
      </c>
    </row>
    <row r="126" spans="2:65" s="1" customFormat="1" ht="24.2" customHeight="1">
      <c r="B126" s="133"/>
      <c r="C126" s="134" t="s">
        <v>91</v>
      </c>
      <c r="D126" s="134" t="s">
        <v>184</v>
      </c>
      <c r="E126" s="135" t="s">
        <v>216</v>
      </c>
      <c r="F126" s="136" t="s">
        <v>217</v>
      </c>
      <c r="G126" s="137" t="s">
        <v>107</v>
      </c>
      <c r="H126" s="138">
        <v>793.46900000000005</v>
      </c>
      <c r="I126" s="139"/>
      <c r="J126" s="140">
        <f>ROUND(I126*H126,2)</f>
        <v>0</v>
      </c>
      <c r="K126" s="136" t="s">
        <v>187</v>
      </c>
      <c r="L126" s="33"/>
      <c r="M126" s="141" t="s">
        <v>3</v>
      </c>
      <c r="N126" s="142" t="s">
        <v>45</v>
      </c>
      <c r="P126" s="143">
        <f>O126*H126</f>
        <v>0</v>
      </c>
      <c r="Q126" s="143">
        <v>2.0000000000000001E-4</v>
      </c>
      <c r="R126" s="143">
        <f>Q126*H126</f>
        <v>0.15869380000000002</v>
      </c>
      <c r="S126" s="143">
        <v>0</v>
      </c>
      <c r="T126" s="144">
        <f>S126*H126</f>
        <v>0</v>
      </c>
      <c r="AR126" s="145" t="s">
        <v>88</v>
      </c>
      <c r="AT126" s="145" t="s">
        <v>184</v>
      </c>
      <c r="AU126" s="145" t="s">
        <v>84</v>
      </c>
      <c r="AY126" s="18" t="s">
        <v>179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8" t="s">
        <v>78</v>
      </c>
      <c r="BK126" s="146">
        <f>ROUND(I126*H126,2)</f>
        <v>0</v>
      </c>
      <c r="BL126" s="18" t="s">
        <v>88</v>
      </c>
      <c r="BM126" s="145" t="s">
        <v>218</v>
      </c>
    </row>
    <row r="127" spans="2:65" s="1" customFormat="1" ht="19.5">
      <c r="B127" s="33"/>
      <c r="D127" s="147" t="s">
        <v>189</v>
      </c>
      <c r="F127" s="148" t="s">
        <v>219</v>
      </c>
      <c r="I127" s="149"/>
      <c r="L127" s="33"/>
      <c r="M127" s="150"/>
      <c r="T127" s="54"/>
      <c r="AT127" s="18" t="s">
        <v>189</v>
      </c>
      <c r="AU127" s="18" t="s">
        <v>84</v>
      </c>
    </row>
    <row r="128" spans="2:65" s="1" customFormat="1">
      <c r="B128" s="33"/>
      <c r="D128" s="151" t="s">
        <v>191</v>
      </c>
      <c r="F128" s="152" t="s">
        <v>220</v>
      </c>
      <c r="I128" s="149"/>
      <c r="L128" s="33"/>
      <c r="M128" s="150"/>
      <c r="T128" s="54"/>
      <c r="AT128" s="18" t="s">
        <v>191</v>
      </c>
      <c r="AU128" s="18" t="s">
        <v>84</v>
      </c>
    </row>
    <row r="129" spans="2:65" s="13" customFormat="1">
      <c r="B129" s="159"/>
      <c r="D129" s="147" t="s">
        <v>193</v>
      </c>
      <c r="E129" s="160" t="s">
        <v>3</v>
      </c>
      <c r="F129" s="161" t="s">
        <v>142</v>
      </c>
      <c r="H129" s="162">
        <v>800.21</v>
      </c>
      <c r="I129" s="163"/>
      <c r="L129" s="159"/>
      <c r="M129" s="164"/>
      <c r="T129" s="165"/>
      <c r="AT129" s="160" t="s">
        <v>193</v>
      </c>
      <c r="AU129" s="160" t="s">
        <v>84</v>
      </c>
      <c r="AV129" s="13" t="s">
        <v>82</v>
      </c>
      <c r="AW129" s="13" t="s">
        <v>35</v>
      </c>
      <c r="AX129" s="13" t="s">
        <v>74</v>
      </c>
      <c r="AY129" s="160" t="s">
        <v>179</v>
      </c>
    </row>
    <row r="130" spans="2:65" s="12" customFormat="1">
      <c r="B130" s="153"/>
      <c r="D130" s="147" t="s">
        <v>193</v>
      </c>
      <c r="E130" s="154" t="s">
        <v>3</v>
      </c>
      <c r="F130" s="155" t="s">
        <v>221</v>
      </c>
      <c r="H130" s="154" t="s">
        <v>3</v>
      </c>
      <c r="I130" s="156"/>
      <c r="L130" s="153"/>
      <c r="M130" s="157"/>
      <c r="T130" s="158"/>
      <c r="AT130" s="154" t="s">
        <v>193</v>
      </c>
      <c r="AU130" s="154" t="s">
        <v>84</v>
      </c>
      <c r="AV130" s="12" t="s">
        <v>78</v>
      </c>
      <c r="AW130" s="12" t="s">
        <v>35</v>
      </c>
      <c r="AX130" s="12" t="s">
        <v>74</v>
      </c>
      <c r="AY130" s="154" t="s">
        <v>179</v>
      </c>
    </row>
    <row r="131" spans="2:65" s="13" customFormat="1">
      <c r="B131" s="159"/>
      <c r="D131" s="147" t="s">
        <v>193</v>
      </c>
      <c r="E131" s="160" t="s">
        <v>3</v>
      </c>
      <c r="F131" s="161" t="s">
        <v>222</v>
      </c>
      <c r="H131" s="162">
        <v>-40.719000000000001</v>
      </c>
      <c r="I131" s="163"/>
      <c r="L131" s="159"/>
      <c r="M131" s="164"/>
      <c r="T131" s="165"/>
      <c r="AT131" s="160" t="s">
        <v>193</v>
      </c>
      <c r="AU131" s="160" t="s">
        <v>84</v>
      </c>
      <c r="AV131" s="13" t="s">
        <v>82</v>
      </c>
      <c r="AW131" s="13" t="s">
        <v>35</v>
      </c>
      <c r="AX131" s="13" t="s">
        <v>74</v>
      </c>
      <c r="AY131" s="160" t="s">
        <v>179</v>
      </c>
    </row>
    <row r="132" spans="2:65" s="12" customFormat="1">
      <c r="B132" s="153"/>
      <c r="D132" s="147" t="s">
        <v>193</v>
      </c>
      <c r="E132" s="154" t="s">
        <v>3</v>
      </c>
      <c r="F132" s="155" t="s">
        <v>194</v>
      </c>
      <c r="H132" s="154" t="s">
        <v>3</v>
      </c>
      <c r="I132" s="156"/>
      <c r="L132" s="153"/>
      <c r="M132" s="157"/>
      <c r="T132" s="158"/>
      <c r="AT132" s="154" t="s">
        <v>193</v>
      </c>
      <c r="AU132" s="154" t="s">
        <v>84</v>
      </c>
      <c r="AV132" s="12" t="s">
        <v>78</v>
      </c>
      <c r="AW132" s="12" t="s">
        <v>35</v>
      </c>
      <c r="AX132" s="12" t="s">
        <v>74</v>
      </c>
      <c r="AY132" s="154" t="s">
        <v>179</v>
      </c>
    </row>
    <row r="133" spans="2:65" s="13" customFormat="1">
      <c r="B133" s="159"/>
      <c r="D133" s="147" t="s">
        <v>193</v>
      </c>
      <c r="E133" s="160" t="s">
        <v>3</v>
      </c>
      <c r="F133" s="161" t="s">
        <v>195</v>
      </c>
      <c r="H133" s="162">
        <v>4.4640000000000004</v>
      </c>
      <c r="I133" s="163"/>
      <c r="L133" s="159"/>
      <c r="M133" s="164"/>
      <c r="T133" s="165"/>
      <c r="AT133" s="160" t="s">
        <v>193</v>
      </c>
      <c r="AU133" s="160" t="s">
        <v>84</v>
      </c>
      <c r="AV133" s="13" t="s">
        <v>82</v>
      </c>
      <c r="AW133" s="13" t="s">
        <v>35</v>
      </c>
      <c r="AX133" s="13" t="s">
        <v>74</v>
      </c>
      <c r="AY133" s="160" t="s">
        <v>179</v>
      </c>
    </row>
    <row r="134" spans="2:65" s="13" customFormat="1">
      <c r="B134" s="159"/>
      <c r="D134" s="147" t="s">
        <v>193</v>
      </c>
      <c r="E134" s="160" t="s">
        <v>3</v>
      </c>
      <c r="F134" s="161" t="s">
        <v>223</v>
      </c>
      <c r="H134" s="162">
        <v>73.408000000000001</v>
      </c>
      <c r="I134" s="163"/>
      <c r="L134" s="159"/>
      <c r="M134" s="164"/>
      <c r="T134" s="165"/>
      <c r="AT134" s="160" t="s">
        <v>193</v>
      </c>
      <c r="AU134" s="160" t="s">
        <v>84</v>
      </c>
      <c r="AV134" s="13" t="s">
        <v>82</v>
      </c>
      <c r="AW134" s="13" t="s">
        <v>35</v>
      </c>
      <c r="AX134" s="13" t="s">
        <v>74</v>
      </c>
      <c r="AY134" s="160" t="s">
        <v>179</v>
      </c>
    </row>
    <row r="135" spans="2:65" s="12" customFormat="1">
      <c r="B135" s="153"/>
      <c r="D135" s="147" t="s">
        <v>193</v>
      </c>
      <c r="E135" s="154" t="s">
        <v>3</v>
      </c>
      <c r="F135" s="155" t="s">
        <v>224</v>
      </c>
      <c r="H135" s="154" t="s">
        <v>3</v>
      </c>
      <c r="I135" s="156"/>
      <c r="L135" s="153"/>
      <c r="M135" s="157"/>
      <c r="T135" s="158"/>
      <c r="AT135" s="154" t="s">
        <v>193</v>
      </c>
      <c r="AU135" s="154" t="s">
        <v>84</v>
      </c>
      <c r="AV135" s="12" t="s">
        <v>78</v>
      </c>
      <c r="AW135" s="12" t="s">
        <v>35</v>
      </c>
      <c r="AX135" s="12" t="s">
        <v>74</v>
      </c>
      <c r="AY135" s="154" t="s">
        <v>179</v>
      </c>
    </row>
    <row r="136" spans="2:65" s="13" customFormat="1">
      <c r="B136" s="159"/>
      <c r="D136" s="147" t="s">
        <v>193</v>
      </c>
      <c r="E136" s="160" t="s">
        <v>3</v>
      </c>
      <c r="F136" s="161" t="s">
        <v>225</v>
      </c>
      <c r="H136" s="162">
        <v>-43.893999999999998</v>
      </c>
      <c r="I136" s="163"/>
      <c r="L136" s="159"/>
      <c r="M136" s="164"/>
      <c r="T136" s="165"/>
      <c r="AT136" s="160" t="s">
        <v>193</v>
      </c>
      <c r="AU136" s="160" t="s">
        <v>84</v>
      </c>
      <c r="AV136" s="13" t="s">
        <v>82</v>
      </c>
      <c r="AW136" s="13" t="s">
        <v>35</v>
      </c>
      <c r="AX136" s="13" t="s">
        <v>74</v>
      </c>
      <c r="AY136" s="160" t="s">
        <v>179</v>
      </c>
    </row>
    <row r="137" spans="2:65" s="1" customFormat="1" ht="24.2" customHeight="1">
      <c r="B137" s="133"/>
      <c r="C137" s="134" t="s">
        <v>180</v>
      </c>
      <c r="D137" s="134" t="s">
        <v>184</v>
      </c>
      <c r="E137" s="135" t="s">
        <v>226</v>
      </c>
      <c r="F137" s="136" t="s">
        <v>227</v>
      </c>
      <c r="G137" s="137" t="s">
        <v>107</v>
      </c>
      <c r="H137" s="138">
        <v>44.878999999999998</v>
      </c>
      <c r="I137" s="139"/>
      <c r="J137" s="140">
        <f>ROUND(I137*H137,2)</f>
        <v>0</v>
      </c>
      <c r="K137" s="136" t="s">
        <v>187</v>
      </c>
      <c r="L137" s="33"/>
      <c r="M137" s="141" t="s">
        <v>3</v>
      </c>
      <c r="N137" s="142" t="s">
        <v>45</v>
      </c>
      <c r="P137" s="143">
        <f>O137*H137</f>
        <v>0</v>
      </c>
      <c r="Q137" s="143">
        <v>1.8000000000000001E-4</v>
      </c>
      <c r="R137" s="143">
        <f>Q137*H137</f>
        <v>8.0782200000000005E-3</v>
      </c>
      <c r="S137" s="143">
        <v>0</v>
      </c>
      <c r="T137" s="144">
        <f>S137*H137</f>
        <v>0</v>
      </c>
      <c r="AR137" s="145" t="s">
        <v>88</v>
      </c>
      <c r="AT137" s="145" t="s">
        <v>184</v>
      </c>
      <c r="AU137" s="145" t="s">
        <v>84</v>
      </c>
      <c r="AY137" s="18" t="s">
        <v>179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8" t="s">
        <v>78</v>
      </c>
      <c r="BK137" s="146">
        <f>ROUND(I137*H137,2)</f>
        <v>0</v>
      </c>
      <c r="BL137" s="18" t="s">
        <v>88</v>
      </c>
      <c r="BM137" s="145" t="s">
        <v>228</v>
      </c>
    </row>
    <row r="138" spans="2:65" s="1" customFormat="1" ht="19.5">
      <c r="B138" s="33"/>
      <c r="D138" s="147" t="s">
        <v>189</v>
      </c>
      <c r="F138" s="148" t="s">
        <v>229</v>
      </c>
      <c r="I138" s="149"/>
      <c r="L138" s="33"/>
      <c r="M138" s="150"/>
      <c r="T138" s="54"/>
      <c r="AT138" s="18" t="s">
        <v>189</v>
      </c>
      <c r="AU138" s="18" t="s">
        <v>84</v>
      </c>
    </row>
    <row r="139" spans="2:65" s="1" customFormat="1">
      <c r="B139" s="33"/>
      <c r="D139" s="151" t="s">
        <v>191</v>
      </c>
      <c r="F139" s="152" t="s">
        <v>230</v>
      </c>
      <c r="I139" s="149"/>
      <c r="L139" s="33"/>
      <c r="M139" s="150"/>
      <c r="T139" s="54"/>
      <c r="AT139" s="18" t="s">
        <v>191</v>
      </c>
      <c r="AU139" s="18" t="s">
        <v>84</v>
      </c>
    </row>
    <row r="140" spans="2:65" s="13" customFormat="1">
      <c r="B140" s="159"/>
      <c r="D140" s="147" t="s">
        <v>193</v>
      </c>
      <c r="E140" s="160" t="s">
        <v>3</v>
      </c>
      <c r="F140" s="161" t="s">
        <v>114</v>
      </c>
      <c r="H140" s="162">
        <v>44.878999999999998</v>
      </c>
      <c r="I140" s="163"/>
      <c r="L140" s="159"/>
      <c r="M140" s="164"/>
      <c r="T140" s="165"/>
      <c r="AT140" s="160" t="s">
        <v>193</v>
      </c>
      <c r="AU140" s="160" t="s">
        <v>84</v>
      </c>
      <c r="AV140" s="13" t="s">
        <v>82</v>
      </c>
      <c r="AW140" s="13" t="s">
        <v>35</v>
      </c>
      <c r="AX140" s="13" t="s">
        <v>74</v>
      </c>
      <c r="AY140" s="160" t="s">
        <v>179</v>
      </c>
    </row>
    <row r="141" spans="2:65" s="1" customFormat="1" ht="44.25" customHeight="1">
      <c r="B141" s="133"/>
      <c r="C141" s="134" t="s">
        <v>100</v>
      </c>
      <c r="D141" s="134" t="s">
        <v>184</v>
      </c>
      <c r="E141" s="135" t="s">
        <v>231</v>
      </c>
      <c r="F141" s="136" t="s">
        <v>232</v>
      </c>
      <c r="G141" s="137" t="s">
        <v>107</v>
      </c>
      <c r="H141" s="138">
        <v>759.49099999999999</v>
      </c>
      <c r="I141" s="139"/>
      <c r="J141" s="140">
        <f>ROUND(I141*H141,2)</f>
        <v>0</v>
      </c>
      <c r="K141" s="136" t="s">
        <v>187</v>
      </c>
      <c r="L141" s="33"/>
      <c r="M141" s="141" t="s">
        <v>3</v>
      </c>
      <c r="N141" s="142" t="s">
        <v>45</v>
      </c>
      <c r="P141" s="143">
        <f>O141*H141</f>
        <v>0</v>
      </c>
      <c r="Q141" s="143">
        <v>8.6761600000000005E-3</v>
      </c>
      <c r="R141" s="143">
        <f>Q141*H141</f>
        <v>6.5894654345600001</v>
      </c>
      <c r="S141" s="143">
        <v>0</v>
      </c>
      <c r="T141" s="144">
        <f>S141*H141</f>
        <v>0</v>
      </c>
      <c r="AR141" s="145" t="s">
        <v>88</v>
      </c>
      <c r="AT141" s="145" t="s">
        <v>184</v>
      </c>
      <c r="AU141" s="145" t="s">
        <v>84</v>
      </c>
      <c r="AY141" s="18" t="s">
        <v>179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8" t="s">
        <v>78</v>
      </c>
      <c r="BK141" s="146">
        <f>ROUND(I141*H141,2)</f>
        <v>0</v>
      </c>
      <c r="BL141" s="18" t="s">
        <v>88</v>
      </c>
      <c r="BM141" s="145" t="s">
        <v>233</v>
      </c>
    </row>
    <row r="142" spans="2:65" s="1" customFormat="1" ht="39">
      <c r="B142" s="33"/>
      <c r="D142" s="147" t="s">
        <v>189</v>
      </c>
      <c r="F142" s="148" t="s">
        <v>234</v>
      </c>
      <c r="I142" s="149"/>
      <c r="L142" s="33"/>
      <c r="M142" s="150"/>
      <c r="T142" s="54"/>
      <c r="AT142" s="18" t="s">
        <v>189</v>
      </c>
      <c r="AU142" s="18" t="s">
        <v>84</v>
      </c>
    </row>
    <row r="143" spans="2:65" s="1" customFormat="1">
      <c r="B143" s="33"/>
      <c r="D143" s="151" t="s">
        <v>191</v>
      </c>
      <c r="F143" s="152" t="s">
        <v>235</v>
      </c>
      <c r="I143" s="149"/>
      <c r="L143" s="33"/>
      <c r="M143" s="150"/>
      <c r="T143" s="54"/>
      <c r="AT143" s="18" t="s">
        <v>191</v>
      </c>
      <c r="AU143" s="18" t="s">
        <v>84</v>
      </c>
    </row>
    <row r="144" spans="2:65" s="13" customFormat="1">
      <c r="B144" s="159"/>
      <c r="D144" s="147" t="s">
        <v>193</v>
      </c>
      <c r="E144" s="160" t="s">
        <v>3</v>
      </c>
      <c r="F144" s="161" t="s">
        <v>142</v>
      </c>
      <c r="H144" s="162">
        <v>800.21</v>
      </c>
      <c r="I144" s="163"/>
      <c r="L144" s="159"/>
      <c r="M144" s="164"/>
      <c r="T144" s="165"/>
      <c r="AT144" s="160" t="s">
        <v>193</v>
      </c>
      <c r="AU144" s="160" t="s">
        <v>84</v>
      </c>
      <c r="AV144" s="13" t="s">
        <v>82</v>
      </c>
      <c r="AW144" s="13" t="s">
        <v>35</v>
      </c>
      <c r="AX144" s="13" t="s">
        <v>74</v>
      </c>
      <c r="AY144" s="160" t="s">
        <v>179</v>
      </c>
    </row>
    <row r="145" spans="2:65" s="12" customFormat="1">
      <c r="B145" s="153"/>
      <c r="D145" s="147" t="s">
        <v>193</v>
      </c>
      <c r="E145" s="154" t="s">
        <v>3</v>
      </c>
      <c r="F145" s="155" t="s">
        <v>221</v>
      </c>
      <c r="H145" s="154" t="s">
        <v>3</v>
      </c>
      <c r="I145" s="156"/>
      <c r="L145" s="153"/>
      <c r="M145" s="157"/>
      <c r="T145" s="158"/>
      <c r="AT145" s="154" t="s">
        <v>193</v>
      </c>
      <c r="AU145" s="154" t="s">
        <v>84</v>
      </c>
      <c r="AV145" s="12" t="s">
        <v>78</v>
      </c>
      <c r="AW145" s="12" t="s">
        <v>35</v>
      </c>
      <c r="AX145" s="12" t="s">
        <v>74</v>
      </c>
      <c r="AY145" s="154" t="s">
        <v>179</v>
      </c>
    </row>
    <row r="146" spans="2:65" s="13" customFormat="1">
      <c r="B146" s="159"/>
      <c r="D146" s="147" t="s">
        <v>193</v>
      </c>
      <c r="E146" s="160" t="s">
        <v>3</v>
      </c>
      <c r="F146" s="161" t="s">
        <v>222</v>
      </c>
      <c r="H146" s="162">
        <v>-40.719000000000001</v>
      </c>
      <c r="I146" s="163"/>
      <c r="L146" s="159"/>
      <c r="M146" s="164"/>
      <c r="T146" s="165"/>
      <c r="AT146" s="160" t="s">
        <v>193</v>
      </c>
      <c r="AU146" s="160" t="s">
        <v>84</v>
      </c>
      <c r="AV146" s="13" t="s">
        <v>82</v>
      </c>
      <c r="AW146" s="13" t="s">
        <v>35</v>
      </c>
      <c r="AX146" s="13" t="s">
        <v>74</v>
      </c>
      <c r="AY146" s="160" t="s">
        <v>179</v>
      </c>
    </row>
    <row r="147" spans="2:65" s="1" customFormat="1" ht="16.5" customHeight="1">
      <c r="B147" s="133"/>
      <c r="C147" s="166" t="s">
        <v>236</v>
      </c>
      <c r="D147" s="166" t="s">
        <v>237</v>
      </c>
      <c r="E147" s="167" t="s">
        <v>238</v>
      </c>
      <c r="F147" s="168" t="s">
        <v>239</v>
      </c>
      <c r="G147" s="169" t="s">
        <v>107</v>
      </c>
      <c r="H147" s="170">
        <v>779.23400000000004</v>
      </c>
      <c r="I147" s="171"/>
      <c r="J147" s="172">
        <f>ROUND(I147*H147,2)</f>
        <v>0</v>
      </c>
      <c r="K147" s="168" t="s">
        <v>187</v>
      </c>
      <c r="L147" s="173"/>
      <c r="M147" s="174" t="s">
        <v>3</v>
      </c>
      <c r="N147" s="175" t="s">
        <v>45</v>
      </c>
      <c r="P147" s="143">
        <f>O147*H147</f>
        <v>0</v>
      </c>
      <c r="Q147" s="143">
        <v>2.5200000000000001E-3</v>
      </c>
      <c r="R147" s="143">
        <f>Q147*H147</f>
        <v>1.9636696800000002</v>
      </c>
      <c r="S147" s="143">
        <v>0</v>
      </c>
      <c r="T147" s="144">
        <f>S147*H147</f>
        <v>0</v>
      </c>
      <c r="AR147" s="145" t="s">
        <v>236</v>
      </c>
      <c r="AT147" s="145" t="s">
        <v>237</v>
      </c>
      <c r="AU147" s="145" t="s">
        <v>84</v>
      </c>
      <c r="AY147" s="18" t="s">
        <v>179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8" t="s">
        <v>78</v>
      </c>
      <c r="BK147" s="146">
        <f>ROUND(I147*H147,2)</f>
        <v>0</v>
      </c>
      <c r="BL147" s="18" t="s">
        <v>88</v>
      </c>
      <c r="BM147" s="145" t="s">
        <v>240</v>
      </c>
    </row>
    <row r="148" spans="2:65" s="1" customFormat="1">
      <c r="B148" s="33"/>
      <c r="D148" s="147" t="s">
        <v>189</v>
      </c>
      <c r="F148" s="148" t="s">
        <v>239</v>
      </c>
      <c r="I148" s="149"/>
      <c r="L148" s="33"/>
      <c r="M148" s="150"/>
      <c r="T148" s="54"/>
      <c r="AT148" s="18" t="s">
        <v>189</v>
      </c>
      <c r="AU148" s="18" t="s">
        <v>84</v>
      </c>
    </row>
    <row r="149" spans="2:65" s="13" customFormat="1">
      <c r="B149" s="159"/>
      <c r="D149" s="147" t="s">
        <v>193</v>
      </c>
      <c r="E149" s="160" t="s">
        <v>3</v>
      </c>
      <c r="F149" s="161" t="s">
        <v>142</v>
      </c>
      <c r="H149" s="162">
        <v>800.21</v>
      </c>
      <c r="I149" s="163"/>
      <c r="L149" s="159"/>
      <c r="M149" s="164"/>
      <c r="T149" s="165"/>
      <c r="AT149" s="160" t="s">
        <v>193</v>
      </c>
      <c r="AU149" s="160" t="s">
        <v>84</v>
      </c>
      <c r="AV149" s="13" t="s">
        <v>82</v>
      </c>
      <c r="AW149" s="13" t="s">
        <v>35</v>
      </c>
      <c r="AX149" s="13" t="s">
        <v>74</v>
      </c>
      <c r="AY149" s="160" t="s">
        <v>179</v>
      </c>
    </row>
    <row r="150" spans="2:65" s="12" customFormat="1">
      <c r="B150" s="153"/>
      <c r="D150" s="147" t="s">
        <v>193</v>
      </c>
      <c r="E150" s="154" t="s">
        <v>3</v>
      </c>
      <c r="F150" s="155" t="s">
        <v>221</v>
      </c>
      <c r="H150" s="154" t="s">
        <v>3</v>
      </c>
      <c r="I150" s="156"/>
      <c r="L150" s="153"/>
      <c r="M150" s="157"/>
      <c r="T150" s="158"/>
      <c r="AT150" s="154" t="s">
        <v>193</v>
      </c>
      <c r="AU150" s="154" t="s">
        <v>84</v>
      </c>
      <c r="AV150" s="12" t="s">
        <v>78</v>
      </c>
      <c r="AW150" s="12" t="s">
        <v>35</v>
      </c>
      <c r="AX150" s="12" t="s">
        <v>74</v>
      </c>
      <c r="AY150" s="154" t="s">
        <v>179</v>
      </c>
    </row>
    <row r="151" spans="2:65" s="13" customFormat="1">
      <c r="B151" s="159"/>
      <c r="D151" s="147" t="s">
        <v>193</v>
      </c>
      <c r="E151" s="160" t="s">
        <v>3</v>
      </c>
      <c r="F151" s="161" t="s">
        <v>222</v>
      </c>
      <c r="H151" s="162">
        <v>-40.719000000000001</v>
      </c>
      <c r="I151" s="163"/>
      <c r="L151" s="159"/>
      <c r="M151" s="164"/>
      <c r="T151" s="165"/>
      <c r="AT151" s="160" t="s">
        <v>193</v>
      </c>
      <c r="AU151" s="160" t="s">
        <v>84</v>
      </c>
      <c r="AV151" s="13" t="s">
        <v>82</v>
      </c>
      <c r="AW151" s="13" t="s">
        <v>35</v>
      </c>
      <c r="AX151" s="13" t="s">
        <v>74</v>
      </c>
      <c r="AY151" s="160" t="s">
        <v>179</v>
      </c>
    </row>
    <row r="152" spans="2:65" s="12" customFormat="1">
      <c r="B152" s="153"/>
      <c r="D152" s="147" t="s">
        <v>193</v>
      </c>
      <c r="E152" s="154" t="s">
        <v>3</v>
      </c>
      <c r="F152" s="155" t="s">
        <v>194</v>
      </c>
      <c r="H152" s="154" t="s">
        <v>3</v>
      </c>
      <c r="I152" s="156"/>
      <c r="L152" s="153"/>
      <c r="M152" s="157"/>
      <c r="T152" s="158"/>
      <c r="AT152" s="154" t="s">
        <v>193</v>
      </c>
      <c r="AU152" s="154" t="s">
        <v>84</v>
      </c>
      <c r="AV152" s="12" t="s">
        <v>78</v>
      </c>
      <c r="AW152" s="12" t="s">
        <v>35</v>
      </c>
      <c r="AX152" s="12" t="s">
        <v>74</v>
      </c>
      <c r="AY152" s="154" t="s">
        <v>179</v>
      </c>
    </row>
    <row r="153" spans="2:65" s="13" customFormat="1">
      <c r="B153" s="159"/>
      <c r="D153" s="147" t="s">
        <v>193</v>
      </c>
      <c r="E153" s="160" t="s">
        <v>3</v>
      </c>
      <c r="F153" s="161" t="s">
        <v>195</v>
      </c>
      <c r="H153" s="162">
        <v>4.4640000000000004</v>
      </c>
      <c r="I153" s="163"/>
      <c r="L153" s="159"/>
      <c r="M153" s="164"/>
      <c r="T153" s="165"/>
      <c r="AT153" s="160" t="s">
        <v>193</v>
      </c>
      <c r="AU153" s="160" t="s">
        <v>84</v>
      </c>
      <c r="AV153" s="13" t="s">
        <v>82</v>
      </c>
      <c r="AW153" s="13" t="s">
        <v>35</v>
      </c>
      <c r="AX153" s="13" t="s">
        <v>74</v>
      </c>
      <c r="AY153" s="160" t="s">
        <v>179</v>
      </c>
    </row>
    <row r="154" spans="2:65" s="13" customFormat="1">
      <c r="B154" s="159"/>
      <c r="D154" s="147" t="s">
        <v>193</v>
      </c>
      <c r="F154" s="161" t="s">
        <v>241</v>
      </c>
      <c r="H154" s="162">
        <v>779.23400000000004</v>
      </c>
      <c r="I154" s="163"/>
      <c r="L154" s="159"/>
      <c r="M154" s="164"/>
      <c r="T154" s="165"/>
      <c r="AT154" s="160" t="s">
        <v>193</v>
      </c>
      <c r="AU154" s="160" t="s">
        <v>84</v>
      </c>
      <c r="AV154" s="13" t="s">
        <v>82</v>
      </c>
      <c r="AW154" s="13" t="s">
        <v>4</v>
      </c>
      <c r="AX154" s="13" t="s">
        <v>78</v>
      </c>
      <c r="AY154" s="160" t="s">
        <v>179</v>
      </c>
    </row>
    <row r="155" spans="2:65" s="1" customFormat="1" ht="37.9" customHeight="1">
      <c r="B155" s="133"/>
      <c r="C155" s="134" t="s">
        <v>242</v>
      </c>
      <c r="D155" s="134" t="s">
        <v>184</v>
      </c>
      <c r="E155" s="135" t="s">
        <v>243</v>
      </c>
      <c r="F155" s="136" t="s">
        <v>244</v>
      </c>
      <c r="G155" s="137" t="s">
        <v>245</v>
      </c>
      <c r="H155" s="138">
        <v>407.82</v>
      </c>
      <c r="I155" s="139"/>
      <c r="J155" s="140">
        <f>ROUND(I155*H155,2)</f>
        <v>0</v>
      </c>
      <c r="K155" s="136" t="s">
        <v>187</v>
      </c>
      <c r="L155" s="33"/>
      <c r="M155" s="141" t="s">
        <v>3</v>
      </c>
      <c r="N155" s="142" t="s">
        <v>45</v>
      </c>
      <c r="P155" s="143">
        <f>O155*H155</f>
        <v>0</v>
      </c>
      <c r="Q155" s="143">
        <v>1.758E-3</v>
      </c>
      <c r="R155" s="143">
        <f>Q155*H155</f>
        <v>0.71694756000000004</v>
      </c>
      <c r="S155" s="143">
        <v>0</v>
      </c>
      <c r="T155" s="144">
        <f>S155*H155</f>
        <v>0</v>
      </c>
      <c r="AR155" s="145" t="s">
        <v>88</v>
      </c>
      <c r="AT155" s="145" t="s">
        <v>184</v>
      </c>
      <c r="AU155" s="145" t="s">
        <v>84</v>
      </c>
      <c r="AY155" s="18" t="s">
        <v>179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8" t="s">
        <v>78</v>
      </c>
      <c r="BK155" s="146">
        <f>ROUND(I155*H155,2)</f>
        <v>0</v>
      </c>
      <c r="BL155" s="18" t="s">
        <v>88</v>
      </c>
      <c r="BM155" s="145" t="s">
        <v>246</v>
      </c>
    </row>
    <row r="156" spans="2:65" s="1" customFormat="1" ht="29.25">
      <c r="B156" s="33"/>
      <c r="D156" s="147" t="s">
        <v>189</v>
      </c>
      <c r="F156" s="148" t="s">
        <v>247</v>
      </c>
      <c r="I156" s="149"/>
      <c r="L156" s="33"/>
      <c r="M156" s="150"/>
      <c r="T156" s="54"/>
      <c r="AT156" s="18" t="s">
        <v>189</v>
      </c>
      <c r="AU156" s="18" t="s">
        <v>84</v>
      </c>
    </row>
    <row r="157" spans="2:65" s="1" customFormat="1">
      <c r="B157" s="33"/>
      <c r="D157" s="151" t="s">
        <v>191</v>
      </c>
      <c r="F157" s="152" t="s">
        <v>248</v>
      </c>
      <c r="I157" s="149"/>
      <c r="L157" s="33"/>
      <c r="M157" s="150"/>
      <c r="T157" s="54"/>
      <c r="AT157" s="18" t="s">
        <v>191</v>
      </c>
      <c r="AU157" s="18" t="s">
        <v>84</v>
      </c>
    </row>
    <row r="158" spans="2:65" s="13" customFormat="1">
      <c r="B158" s="159"/>
      <c r="D158" s="147" t="s">
        <v>193</v>
      </c>
      <c r="E158" s="160" t="s">
        <v>3</v>
      </c>
      <c r="F158" s="161" t="s">
        <v>135</v>
      </c>
      <c r="H158" s="162">
        <v>407.82</v>
      </c>
      <c r="I158" s="163"/>
      <c r="L158" s="159"/>
      <c r="M158" s="164"/>
      <c r="T158" s="165"/>
      <c r="AT158" s="160" t="s">
        <v>193</v>
      </c>
      <c r="AU158" s="160" t="s">
        <v>84</v>
      </c>
      <c r="AV158" s="13" t="s">
        <v>82</v>
      </c>
      <c r="AW158" s="13" t="s">
        <v>35</v>
      </c>
      <c r="AX158" s="13" t="s">
        <v>74</v>
      </c>
      <c r="AY158" s="160" t="s">
        <v>179</v>
      </c>
    </row>
    <row r="159" spans="2:65" s="1" customFormat="1" ht="16.5" customHeight="1">
      <c r="B159" s="133"/>
      <c r="C159" s="166" t="s">
        <v>249</v>
      </c>
      <c r="D159" s="166" t="s">
        <v>237</v>
      </c>
      <c r="E159" s="167" t="s">
        <v>250</v>
      </c>
      <c r="F159" s="168" t="s">
        <v>251</v>
      </c>
      <c r="G159" s="169" t="s">
        <v>107</v>
      </c>
      <c r="H159" s="170">
        <v>74.876000000000005</v>
      </c>
      <c r="I159" s="171"/>
      <c r="J159" s="172">
        <f>ROUND(I159*H159,2)</f>
        <v>0</v>
      </c>
      <c r="K159" s="168" t="s">
        <v>187</v>
      </c>
      <c r="L159" s="173"/>
      <c r="M159" s="174" t="s">
        <v>3</v>
      </c>
      <c r="N159" s="175" t="s">
        <v>45</v>
      </c>
      <c r="P159" s="143">
        <f>O159*H159</f>
        <v>0</v>
      </c>
      <c r="Q159" s="143">
        <v>5.5999999999999995E-4</v>
      </c>
      <c r="R159" s="143">
        <f>Q159*H159</f>
        <v>4.1930559999999999E-2</v>
      </c>
      <c r="S159" s="143">
        <v>0</v>
      </c>
      <c r="T159" s="144">
        <f>S159*H159</f>
        <v>0</v>
      </c>
      <c r="AR159" s="145" t="s">
        <v>236</v>
      </c>
      <c r="AT159" s="145" t="s">
        <v>237</v>
      </c>
      <c r="AU159" s="145" t="s">
        <v>84</v>
      </c>
      <c r="AY159" s="18" t="s">
        <v>179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8" t="s">
        <v>78</v>
      </c>
      <c r="BK159" s="146">
        <f>ROUND(I159*H159,2)</f>
        <v>0</v>
      </c>
      <c r="BL159" s="18" t="s">
        <v>88</v>
      </c>
      <c r="BM159" s="145" t="s">
        <v>252</v>
      </c>
    </row>
    <row r="160" spans="2:65" s="1" customFormat="1">
      <c r="B160" s="33"/>
      <c r="D160" s="147" t="s">
        <v>189</v>
      </c>
      <c r="F160" s="148" t="s">
        <v>251</v>
      </c>
      <c r="I160" s="149"/>
      <c r="L160" s="33"/>
      <c r="M160" s="150"/>
      <c r="T160" s="54"/>
      <c r="AT160" s="18" t="s">
        <v>189</v>
      </c>
      <c r="AU160" s="18" t="s">
        <v>84</v>
      </c>
    </row>
    <row r="161" spans="2:65" s="13" customFormat="1">
      <c r="B161" s="159"/>
      <c r="D161" s="147" t="s">
        <v>193</v>
      </c>
      <c r="E161" s="160" t="s">
        <v>3</v>
      </c>
      <c r="F161" s="161" t="s">
        <v>223</v>
      </c>
      <c r="H161" s="162">
        <v>73.408000000000001</v>
      </c>
      <c r="I161" s="163"/>
      <c r="L161" s="159"/>
      <c r="M161" s="164"/>
      <c r="T161" s="165"/>
      <c r="AT161" s="160" t="s">
        <v>193</v>
      </c>
      <c r="AU161" s="160" t="s">
        <v>84</v>
      </c>
      <c r="AV161" s="13" t="s">
        <v>82</v>
      </c>
      <c r="AW161" s="13" t="s">
        <v>35</v>
      </c>
      <c r="AX161" s="13" t="s">
        <v>74</v>
      </c>
      <c r="AY161" s="160" t="s">
        <v>179</v>
      </c>
    </row>
    <row r="162" spans="2:65" s="13" customFormat="1">
      <c r="B162" s="159"/>
      <c r="D162" s="147" t="s">
        <v>193</v>
      </c>
      <c r="F162" s="161" t="s">
        <v>253</v>
      </c>
      <c r="H162" s="162">
        <v>74.876000000000005</v>
      </c>
      <c r="I162" s="163"/>
      <c r="L162" s="159"/>
      <c r="M162" s="164"/>
      <c r="T162" s="165"/>
      <c r="AT162" s="160" t="s">
        <v>193</v>
      </c>
      <c r="AU162" s="160" t="s">
        <v>84</v>
      </c>
      <c r="AV162" s="13" t="s">
        <v>82</v>
      </c>
      <c r="AW162" s="13" t="s">
        <v>4</v>
      </c>
      <c r="AX162" s="13" t="s">
        <v>78</v>
      </c>
      <c r="AY162" s="160" t="s">
        <v>179</v>
      </c>
    </row>
    <row r="163" spans="2:65" s="1" customFormat="1" ht="37.9" customHeight="1">
      <c r="B163" s="133"/>
      <c r="C163" s="134" t="s">
        <v>254</v>
      </c>
      <c r="D163" s="134" t="s">
        <v>184</v>
      </c>
      <c r="E163" s="135" t="s">
        <v>255</v>
      </c>
      <c r="F163" s="136" t="s">
        <v>256</v>
      </c>
      <c r="G163" s="137" t="s">
        <v>107</v>
      </c>
      <c r="H163" s="138">
        <v>763.95500000000004</v>
      </c>
      <c r="I163" s="139"/>
      <c r="J163" s="140">
        <f>ROUND(I163*H163,2)</f>
        <v>0</v>
      </c>
      <c r="K163" s="136" t="s">
        <v>187</v>
      </c>
      <c r="L163" s="33"/>
      <c r="M163" s="141" t="s">
        <v>3</v>
      </c>
      <c r="N163" s="142" t="s">
        <v>45</v>
      </c>
      <c r="P163" s="143">
        <f>O163*H163</f>
        <v>0</v>
      </c>
      <c r="Q163" s="143">
        <v>8.0599999999999994E-5</v>
      </c>
      <c r="R163" s="143">
        <f>Q163*H163</f>
        <v>6.1574772999999999E-2</v>
      </c>
      <c r="S163" s="143">
        <v>0</v>
      </c>
      <c r="T163" s="144">
        <f>S163*H163</f>
        <v>0</v>
      </c>
      <c r="AR163" s="145" t="s">
        <v>88</v>
      </c>
      <c r="AT163" s="145" t="s">
        <v>184</v>
      </c>
      <c r="AU163" s="145" t="s">
        <v>84</v>
      </c>
      <c r="AY163" s="18" t="s">
        <v>179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8" t="s">
        <v>78</v>
      </c>
      <c r="BK163" s="146">
        <f>ROUND(I163*H163,2)</f>
        <v>0</v>
      </c>
      <c r="BL163" s="18" t="s">
        <v>88</v>
      </c>
      <c r="BM163" s="145" t="s">
        <v>257</v>
      </c>
    </row>
    <row r="164" spans="2:65" s="1" customFormat="1" ht="29.25">
      <c r="B164" s="33"/>
      <c r="D164" s="147" t="s">
        <v>189</v>
      </c>
      <c r="F164" s="148" t="s">
        <v>258</v>
      </c>
      <c r="I164" s="149"/>
      <c r="L164" s="33"/>
      <c r="M164" s="150"/>
      <c r="T164" s="54"/>
      <c r="AT164" s="18" t="s">
        <v>189</v>
      </c>
      <c r="AU164" s="18" t="s">
        <v>84</v>
      </c>
    </row>
    <row r="165" spans="2:65" s="1" customFormat="1">
      <c r="B165" s="33"/>
      <c r="D165" s="151" t="s">
        <v>191</v>
      </c>
      <c r="F165" s="152" t="s">
        <v>259</v>
      </c>
      <c r="I165" s="149"/>
      <c r="L165" s="33"/>
      <c r="M165" s="150"/>
      <c r="T165" s="54"/>
      <c r="AT165" s="18" t="s">
        <v>191</v>
      </c>
      <c r="AU165" s="18" t="s">
        <v>84</v>
      </c>
    </row>
    <row r="166" spans="2:65" s="13" customFormat="1">
      <c r="B166" s="159"/>
      <c r="D166" s="147" t="s">
        <v>193</v>
      </c>
      <c r="E166" s="160" t="s">
        <v>3</v>
      </c>
      <c r="F166" s="161" t="s">
        <v>142</v>
      </c>
      <c r="H166" s="162">
        <v>800.21</v>
      </c>
      <c r="I166" s="163"/>
      <c r="L166" s="159"/>
      <c r="M166" s="164"/>
      <c r="T166" s="165"/>
      <c r="AT166" s="160" t="s">
        <v>193</v>
      </c>
      <c r="AU166" s="160" t="s">
        <v>84</v>
      </c>
      <c r="AV166" s="13" t="s">
        <v>82</v>
      </c>
      <c r="AW166" s="13" t="s">
        <v>35</v>
      </c>
      <c r="AX166" s="13" t="s">
        <v>74</v>
      </c>
      <c r="AY166" s="160" t="s">
        <v>179</v>
      </c>
    </row>
    <row r="167" spans="2:65" s="12" customFormat="1">
      <c r="B167" s="153"/>
      <c r="D167" s="147" t="s">
        <v>193</v>
      </c>
      <c r="E167" s="154" t="s">
        <v>3</v>
      </c>
      <c r="F167" s="155" t="s">
        <v>221</v>
      </c>
      <c r="H167" s="154" t="s">
        <v>3</v>
      </c>
      <c r="I167" s="156"/>
      <c r="L167" s="153"/>
      <c r="M167" s="157"/>
      <c r="T167" s="158"/>
      <c r="AT167" s="154" t="s">
        <v>193</v>
      </c>
      <c r="AU167" s="154" t="s">
        <v>84</v>
      </c>
      <c r="AV167" s="12" t="s">
        <v>78</v>
      </c>
      <c r="AW167" s="12" t="s">
        <v>35</v>
      </c>
      <c r="AX167" s="12" t="s">
        <v>74</v>
      </c>
      <c r="AY167" s="154" t="s">
        <v>179</v>
      </c>
    </row>
    <row r="168" spans="2:65" s="13" customFormat="1">
      <c r="B168" s="159"/>
      <c r="D168" s="147" t="s">
        <v>193</v>
      </c>
      <c r="E168" s="160" t="s">
        <v>3</v>
      </c>
      <c r="F168" s="161" t="s">
        <v>222</v>
      </c>
      <c r="H168" s="162">
        <v>-40.719000000000001</v>
      </c>
      <c r="I168" s="163"/>
      <c r="L168" s="159"/>
      <c r="M168" s="164"/>
      <c r="T168" s="165"/>
      <c r="AT168" s="160" t="s">
        <v>193</v>
      </c>
      <c r="AU168" s="160" t="s">
        <v>84</v>
      </c>
      <c r="AV168" s="13" t="s">
        <v>82</v>
      </c>
      <c r="AW168" s="13" t="s">
        <v>35</v>
      </c>
      <c r="AX168" s="13" t="s">
        <v>74</v>
      </c>
      <c r="AY168" s="160" t="s">
        <v>179</v>
      </c>
    </row>
    <row r="169" spans="2:65" s="12" customFormat="1">
      <c r="B169" s="153"/>
      <c r="D169" s="147" t="s">
        <v>193</v>
      </c>
      <c r="E169" s="154" t="s">
        <v>3</v>
      </c>
      <c r="F169" s="155" t="s">
        <v>194</v>
      </c>
      <c r="H169" s="154" t="s">
        <v>3</v>
      </c>
      <c r="I169" s="156"/>
      <c r="L169" s="153"/>
      <c r="M169" s="157"/>
      <c r="T169" s="158"/>
      <c r="AT169" s="154" t="s">
        <v>193</v>
      </c>
      <c r="AU169" s="154" t="s">
        <v>84</v>
      </c>
      <c r="AV169" s="12" t="s">
        <v>78</v>
      </c>
      <c r="AW169" s="12" t="s">
        <v>35</v>
      </c>
      <c r="AX169" s="12" t="s">
        <v>74</v>
      </c>
      <c r="AY169" s="154" t="s">
        <v>179</v>
      </c>
    </row>
    <row r="170" spans="2:65" s="13" customFormat="1">
      <c r="B170" s="159"/>
      <c r="D170" s="147" t="s">
        <v>193</v>
      </c>
      <c r="E170" s="160" t="s">
        <v>3</v>
      </c>
      <c r="F170" s="161" t="s">
        <v>195</v>
      </c>
      <c r="H170" s="162">
        <v>4.4640000000000004</v>
      </c>
      <c r="I170" s="163"/>
      <c r="L170" s="159"/>
      <c r="M170" s="164"/>
      <c r="T170" s="165"/>
      <c r="AT170" s="160" t="s">
        <v>193</v>
      </c>
      <c r="AU170" s="160" t="s">
        <v>84</v>
      </c>
      <c r="AV170" s="13" t="s">
        <v>82</v>
      </c>
      <c r="AW170" s="13" t="s">
        <v>35</v>
      </c>
      <c r="AX170" s="13" t="s">
        <v>74</v>
      </c>
      <c r="AY170" s="160" t="s">
        <v>179</v>
      </c>
    </row>
    <row r="171" spans="2:65" s="1" customFormat="1" ht="16.5" customHeight="1">
      <c r="B171" s="133"/>
      <c r="C171" s="134" t="s">
        <v>9</v>
      </c>
      <c r="D171" s="134" t="s">
        <v>184</v>
      </c>
      <c r="E171" s="135" t="s">
        <v>260</v>
      </c>
      <c r="F171" s="136" t="s">
        <v>261</v>
      </c>
      <c r="G171" s="137" t="s">
        <v>245</v>
      </c>
      <c r="H171" s="138">
        <v>976.83</v>
      </c>
      <c r="I171" s="139"/>
      <c r="J171" s="140">
        <f>ROUND(I171*H171,2)</f>
        <v>0</v>
      </c>
      <c r="K171" s="136" t="s">
        <v>187</v>
      </c>
      <c r="L171" s="33"/>
      <c r="M171" s="141" t="s">
        <v>3</v>
      </c>
      <c r="N171" s="142" t="s">
        <v>45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88</v>
      </c>
      <c r="AT171" s="145" t="s">
        <v>184</v>
      </c>
      <c r="AU171" s="145" t="s">
        <v>84</v>
      </c>
      <c r="AY171" s="18" t="s">
        <v>179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8" t="s">
        <v>78</v>
      </c>
      <c r="BK171" s="146">
        <f>ROUND(I171*H171,2)</f>
        <v>0</v>
      </c>
      <c r="BL171" s="18" t="s">
        <v>88</v>
      </c>
      <c r="BM171" s="145" t="s">
        <v>262</v>
      </c>
    </row>
    <row r="172" spans="2:65" s="1" customFormat="1" ht="19.5">
      <c r="B172" s="33"/>
      <c r="D172" s="147" t="s">
        <v>189</v>
      </c>
      <c r="F172" s="148" t="s">
        <v>263</v>
      </c>
      <c r="I172" s="149"/>
      <c r="L172" s="33"/>
      <c r="M172" s="150"/>
      <c r="T172" s="54"/>
      <c r="AT172" s="18" t="s">
        <v>189</v>
      </c>
      <c r="AU172" s="18" t="s">
        <v>84</v>
      </c>
    </row>
    <row r="173" spans="2:65" s="1" customFormat="1">
      <c r="B173" s="33"/>
      <c r="D173" s="151" t="s">
        <v>191</v>
      </c>
      <c r="F173" s="152" t="s">
        <v>264</v>
      </c>
      <c r="I173" s="149"/>
      <c r="L173" s="33"/>
      <c r="M173" s="150"/>
      <c r="T173" s="54"/>
      <c r="AT173" s="18" t="s">
        <v>191</v>
      </c>
      <c r="AU173" s="18" t="s">
        <v>84</v>
      </c>
    </row>
    <row r="174" spans="2:65" s="12" customFormat="1">
      <c r="B174" s="153"/>
      <c r="D174" s="147" t="s">
        <v>193</v>
      </c>
      <c r="E174" s="154" t="s">
        <v>3</v>
      </c>
      <c r="F174" s="155" t="s">
        <v>265</v>
      </c>
      <c r="H174" s="154" t="s">
        <v>3</v>
      </c>
      <c r="I174" s="156"/>
      <c r="L174" s="153"/>
      <c r="M174" s="157"/>
      <c r="T174" s="158"/>
      <c r="AT174" s="154" t="s">
        <v>193</v>
      </c>
      <c r="AU174" s="154" t="s">
        <v>84</v>
      </c>
      <c r="AV174" s="12" t="s">
        <v>78</v>
      </c>
      <c r="AW174" s="12" t="s">
        <v>35</v>
      </c>
      <c r="AX174" s="12" t="s">
        <v>74</v>
      </c>
      <c r="AY174" s="154" t="s">
        <v>179</v>
      </c>
    </row>
    <row r="175" spans="2:65" s="13" customFormat="1">
      <c r="B175" s="159"/>
      <c r="D175" s="147" t="s">
        <v>193</v>
      </c>
      <c r="E175" s="160" t="s">
        <v>3</v>
      </c>
      <c r="F175" s="161" t="s">
        <v>117</v>
      </c>
      <c r="H175" s="162">
        <v>175.62</v>
      </c>
      <c r="I175" s="163"/>
      <c r="L175" s="159"/>
      <c r="M175" s="164"/>
      <c r="T175" s="165"/>
      <c r="AT175" s="160" t="s">
        <v>193</v>
      </c>
      <c r="AU175" s="160" t="s">
        <v>84</v>
      </c>
      <c r="AV175" s="13" t="s">
        <v>82</v>
      </c>
      <c r="AW175" s="13" t="s">
        <v>35</v>
      </c>
      <c r="AX175" s="13" t="s">
        <v>74</v>
      </c>
      <c r="AY175" s="160" t="s">
        <v>179</v>
      </c>
    </row>
    <row r="176" spans="2:65" s="13" customFormat="1">
      <c r="B176" s="159"/>
      <c r="D176" s="147" t="s">
        <v>193</v>
      </c>
      <c r="E176" s="160" t="s">
        <v>3</v>
      </c>
      <c r="F176" s="161" t="s">
        <v>120</v>
      </c>
      <c r="H176" s="162">
        <v>122.2</v>
      </c>
      <c r="I176" s="163"/>
      <c r="L176" s="159"/>
      <c r="M176" s="164"/>
      <c r="T176" s="165"/>
      <c r="AT176" s="160" t="s">
        <v>193</v>
      </c>
      <c r="AU176" s="160" t="s">
        <v>84</v>
      </c>
      <c r="AV176" s="13" t="s">
        <v>82</v>
      </c>
      <c r="AW176" s="13" t="s">
        <v>35</v>
      </c>
      <c r="AX176" s="13" t="s">
        <v>74</v>
      </c>
      <c r="AY176" s="160" t="s">
        <v>179</v>
      </c>
    </row>
    <row r="177" spans="2:51" s="12" customFormat="1">
      <c r="B177" s="153"/>
      <c r="D177" s="147" t="s">
        <v>193</v>
      </c>
      <c r="E177" s="154" t="s">
        <v>3</v>
      </c>
      <c r="F177" s="155" t="s">
        <v>266</v>
      </c>
      <c r="H177" s="154" t="s">
        <v>3</v>
      </c>
      <c r="I177" s="156"/>
      <c r="L177" s="153"/>
      <c r="M177" s="157"/>
      <c r="T177" s="158"/>
      <c r="AT177" s="154" t="s">
        <v>193</v>
      </c>
      <c r="AU177" s="154" t="s">
        <v>84</v>
      </c>
      <c r="AV177" s="12" t="s">
        <v>78</v>
      </c>
      <c r="AW177" s="12" t="s">
        <v>35</v>
      </c>
      <c r="AX177" s="12" t="s">
        <v>74</v>
      </c>
      <c r="AY177" s="154" t="s">
        <v>179</v>
      </c>
    </row>
    <row r="178" spans="2:51" s="13" customFormat="1">
      <c r="B178" s="159"/>
      <c r="D178" s="147" t="s">
        <v>193</v>
      </c>
      <c r="E178" s="160" t="s">
        <v>3</v>
      </c>
      <c r="F178" s="161" t="s">
        <v>267</v>
      </c>
      <c r="H178" s="162">
        <v>14.48</v>
      </c>
      <c r="I178" s="163"/>
      <c r="L178" s="159"/>
      <c r="M178" s="164"/>
      <c r="T178" s="165"/>
      <c r="AT178" s="160" t="s">
        <v>193</v>
      </c>
      <c r="AU178" s="160" t="s">
        <v>84</v>
      </c>
      <c r="AV178" s="13" t="s">
        <v>82</v>
      </c>
      <c r="AW178" s="13" t="s">
        <v>35</v>
      </c>
      <c r="AX178" s="13" t="s">
        <v>74</v>
      </c>
      <c r="AY178" s="160" t="s">
        <v>179</v>
      </c>
    </row>
    <row r="179" spans="2:51" s="13" customFormat="1">
      <c r="B179" s="159"/>
      <c r="D179" s="147" t="s">
        <v>193</v>
      </c>
      <c r="E179" s="160" t="s">
        <v>3</v>
      </c>
      <c r="F179" s="161" t="s">
        <v>268</v>
      </c>
      <c r="H179" s="162">
        <v>12.6</v>
      </c>
      <c r="I179" s="163"/>
      <c r="L179" s="159"/>
      <c r="M179" s="164"/>
      <c r="T179" s="165"/>
      <c r="AT179" s="160" t="s">
        <v>193</v>
      </c>
      <c r="AU179" s="160" t="s">
        <v>84</v>
      </c>
      <c r="AV179" s="13" t="s">
        <v>82</v>
      </c>
      <c r="AW179" s="13" t="s">
        <v>35</v>
      </c>
      <c r="AX179" s="13" t="s">
        <v>74</v>
      </c>
      <c r="AY179" s="160" t="s">
        <v>179</v>
      </c>
    </row>
    <row r="180" spans="2:51" s="12" customFormat="1">
      <c r="B180" s="153"/>
      <c r="D180" s="147" t="s">
        <v>193</v>
      </c>
      <c r="E180" s="154" t="s">
        <v>3</v>
      </c>
      <c r="F180" s="155" t="s">
        <v>269</v>
      </c>
      <c r="H180" s="154" t="s">
        <v>3</v>
      </c>
      <c r="I180" s="156"/>
      <c r="L180" s="153"/>
      <c r="M180" s="157"/>
      <c r="T180" s="158"/>
      <c r="AT180" s="154" t="s">
        <v>193</v>
      </c>
      <c r="AU180" s="154" t="s">
        <v>84</v>
      </c>
      <c r="AV180" s="12" t="s">
        <v>78</v>
      </c>
      <c r="AW180" s="12" t="s">
        <v>35</v>
      </c>
      <c r="AX180" s="12" t="s">
        <v>74</v>
      </c>
      <c r="AY180" s="154" t="s">
        <v>179</v>
      </c>
    </row>
    <row r="181" spans="2:51" s="13" customFormat="1">
      <c r="B181" s="159"/>
      <c r="D181" s="147" t="s">
        <v>193</v>
      </c>
      <c r="E181" s="160" t="s">
        <v>3</v>
      </c>
      <c r="F181" s="161" t="s">
        <v>270</v>
      </c>
      <c r="H181" s="162">
        <v>5.4</v>
      </c>
      <c r="I181" s="163"/>
      <c r="L181" s="159"/>
      <c r="M181" s="164"/>
      <c r="T181" s="165"/>
      <c r="AT181" s="160" t="s">
        <v>193</v>
      </c>
      <c r="AU181" s="160" t="s">
        <v>84</v>
      </c>
      <c r="AV181" s="13" t="s">
        <v>82</v>
      </c>
      <c r="AW181" s="13" t="s">
        <v>35</v>
      </c>
      <c r="AX181" s="13" t="s">
        <v>74</v>
      </c>
      <c r="AY181" s="160" t="s">
        <v>179</v>
      </c>
    </row>
    <row r="182" spans="2:51" s="14" customFormat="1">
      <c r="B182" s="176"/>
      <c r="D182" s="147" t="s">
        <v>193</v>
      </c>
      <c r="E182" s="177" t="s">
        <v>3</v>
      </c>
      <c r="F182" s="178" t="s">
        <v>271</v>
      </c>
      <c r="H182" s="179">
        <v>330.3</v>
      </c>
      <c r="I182" s="180"/>
      <c r="L182" s="176"/>
      <c r="M182" s="181"/>
      <c r="T182" s="182"/>
      <c r="AT182" s="177" t="s">
        <v>193</v>
      </c>
      <c r="AU182" s="177" t="s">
        <v>84</v>
      </c>
      <c r="AV182" s="14" t="s">
        <v>84</v>
      </c>
      <c r="AW182" s="14" t="s">
        <v>35</v>
      </c>
      <c r="AX182" s="14" t="s">
        <v>74</v>
      </c>
      <c r="AY182" s="177" t="s">
        <v>179</v>
      </c>
    </row>
    <row r="183" spans="2:51" s="12" customFormat="1">
      <c r="B183" s="153"/>
      <c r="D183" s="147" t="s">
        <v>193</v>
      </c>
      <c r="E183" s="154" t="s">
        <v>3</v>
      </c>
      <c r="F183" s="155" t="s">
        <v>272</v>
      </c>
      <c r="H183" s="154" t="s">
        <v>3</v>
      </c>
      <c r="I183" s="156"/>
      <c r="L183" s="153"/>
      <c r="M183" s="157"/>
      <c r="T183" s="158"/>
      <c r="AT183" s="154" t="s">
        <v>193</v>
      </c>
      <c r="AU183" s="154" t="s">
        <v>84</v>
      </c>
      <c r="AV183" s="12" t="s">
        <v>78</v>
      </c>
      <c r="AW183" s="12" t="s">
        <v>35</v>
      </c>
      <c r="AX183" s="12" t="s">
        <v>74</v>
      </c>
      <c r="AY183" s="154" t="s">
        <v>179</v>
      </c>
    </row>
    <row r="184" spans="2:51" s="13" customFormat="1">
      <c r="B184" s="159"/>
      <c r="D184" s="147" t="s">
        <v>193</v>
      </c>
      <c r="E184" s="160" t="s">
        <v>3</v>
      </c>
      <c r="F184" s="161" t="s">
        <v>120</v>
      </c>
      <c r="H184" s="162">
        <v>122.2</v>
      </c>
      <c r="I184" s="163"/>
      <c r="L184" s="159"/>
      <c r="M184" s="164"/>
      <c r="T184" s="165"/>
      <c r="AT184" s="160" t="s">
        <v>193</v>
      </c>
      <c r="AU184" s="160" t="s">
        <v>84</v>
      </c>
      <c r="AV184" s="13" t="s">
        <v>82</v>
      </c>
      <c r="AW184" s="13" t="s">
        <v>35</v>
      </c>
      <c r="AX184" s="13" t="s">
        <v>74</v>
      </c>
      <c r="AY184" s="160" t="s">
        <v>179</v>
      </c>
    </row>
    <row r="185" spans="2:51" s="13" customFormat="1">
      <c r="B185" s="159"/>
      <c r="D185" s="147" t="s">
        <v>193</v>
      </c>
      <c r="E185" s="160" t="s">
        <v>3</v>
      </c>
      <c r="F185" s="161" t="s">
        <v>117</v>
      </c>
      <c r="H185" s="162">
        <v>175.62</v>
      </c>
      <c r="I185" s="163"/>
      <c r="L185" s="159"/>
      <c r="M185" s="164"/>
      <c r="T185" s="165"/>
      <c r="AT185" s="160" t="s">
        <v>193</v>
      </c>
      <c r="AU185" s="160" t="s">
        <v>84</v>
      </c>
      <c r="AV185" s="13" t="s">
        <v>82</v>
      </c>
      <c r="AW185" s="13" t="s">
        <v>35</v>
      </c>
      <c r="AX185" s="13" t="s">
        <v>74</v>
      </c>
      <c r="AY185" s="160" t="s">
        <v>179</v>
      </c>
    </row>
    <row r="186" spans="2:51" s="14" customFormat="1">
      <c r="B186" s="176"/>
      <c r="D186" s="147" t="s">
        <v>193</v>
      </c>
      <c r="E186" s="177" t="s">
        <v>3</v>
      </c>
      <c r="F186" s="178" t="s">
        <v>271</v>
      </c>
      <c r="H186" s="179">
        <v>297.82</v>
      </c>
      <c r="I186" s="180"/>
      <c r="L186" s="176"/>
      <c r="M186" s="181"/>
      <c r="T186" s="182"/>
      <c r="AT186" s="177" t="s">
        <v>193</v>
      </c>
      <c r="AU186" s="177" t="s">
        <v>84</v>
      </c>
      <c r="AV186" s="14" t="s">
        <v>84</v>
      </c>
      <c r="AW186" s="14" t="s">
        <v>35</v>
      </c>
      <c r="AX186" s="14" t="s">
        <v>74</v>
      </c>
      <c r="AY186" s="177" t="s">
        <v>179</v>
      </c>
    </row>
    <row r="187" spans="2:51" s="12" customFormat="1">
      <c r="B187" s="153"/>
      <c r="D187" s="147" t="s">
        <v>193</v>
      </c>
      <c r="E187" s="154" t="s">
        <v>3</v>
      </c>
      <c r="F187" s="155" t="s">
        <v>273</v>
      </c>
      <c r="H187" s="154" t="s">
        <v>3</v>
      </c>
      <c r="I187" s="156"/>
      <c r="L187" s="153"/>
      <c r="M187" s="157"/>
      <c r="T187" s="158"/>
      <c r="AT187" s="154" t="s">
        <v>193</v>
      </c>
      <c r="AU187" s="154" t="s">
        <v>84</v>
      </c>
      <c r="AV187" s="12" t="s">
        <v>78</v>
      </c>
      <c r="AW187" s="12" t="s">
        <v>35</v>
      </c>
      <c r="AX187" s="12" t="s">
        <v>74</v>
      </c>
      <c r="AY187" s="154" t="s">
        <v>179</v>
      </c>
    </row>
    <row r="188" spans="2:51" s="13" customFormat="1">
      <c r="B188" s="159"/>
      <c r="D188" s="147" t="s">
        <v>193</v>
      </c>
      <c r="E188" s="160" t="s">
        <v>3</v>
      </c>
      <c r="F188" s="161" t="s">
        <v>120</v>
      </c>
      <c r="H188" s="162">
        <v>122.2</v>
      </c>
      <c r="I188" s="163"/>
      <c r="L188" s="159"/>
      <c r="M188" s="164"/>
      <c r="T188" s="165"/>
      <c r="AT188" s="160" t="s">
        <v>193</v>
      </c>
      <c r="AU188" s="160" t="s">
        <v>84</v>
      </c>
      <c r="AV188" s="13" t="s">
        <v>82</v>
      </c>
      <c r="AW188" s="13" t="s">
        <v>35</v>
      </c>
      <c r="AX188" s="13" t="s">
        <v>74</v>
      </c>
      <c r="AY188" s="160" t="s">
        <v>179</v>
      </c>
    </row>
    <row r="189" spans="2:51" s="14" customFormat="1">
      <c r="B189" s="176"/>
      <c r="D189" s="147" t="s">
        <v>193</v>
      </c>
      <c r="E189" s="177" t="s">
        <v>3</v>
      </c>
      <c r="F189" s="178" t="s">
        <v>271</v>
      </c>
      <c r="H189" s="179">
        <v>122.2</v>
      </c>
      <c r="I189" s="180"/>
      <c r="L189" s="176"/>
      <c r="M189" s="181"/>
      <c r="T189" s="182"/>
      <c r="AT189" s="177" t="s">
        <v>193</v>
      </c>
      <c r="AU189" s="177" t="s">
        <v>84</v>
      </c>
      <c r="AV189" s="14" t="s">
        <v>84</v>
      </c>
      <c r="AW189" s="14" t="s">
        <v>35</v>
      </c>
      <c r="AX189" s="14" t="s">
        <v>74</v>
      </c>
      <c r="AY189" s="177" t="s">
        <v>179</v>
      </c>
    </row>
    <row r="190" spans="2:51" s="12" customFormat="1">
      <c r="B190" s="153"/>
      <c r="D190" s="147" t="s">
        <v>193</v>
      </c>
      <c r="E190" s="154" t="s">
        <v>3</v>
      </c>
      <c r="F190" s="155" t="s">
        <v>274</v>
      </c>
      <c r="H190" s="154" t="s">
        <v>3</v>
      </c>
      <c r="I190" s="156"/>
      <c r="L190" s="153"/>
      <c r="M190" s="157"/>
      <c r="T190" s="158"/>
      <c r="AT190" s="154" t="s">
        <v>193</v>
      </c>
      <c r="AU190" s="154" t="s">
        <v>84</v>
      </c>
      <c r="AV190" s="12" t="s">
        <v>78</v>
      </c>
      <c r="AW190" s="12" t="s">
        <v>35</v>
      </c>
      <c r="AX190" s="12" t="s">
        <v>74</v>
      </c>
      <c r="AY190" s="154" t="s">
        <v>179</v>
      </c>
    </row>
    <row r="191" spans="2:51" s="13" customFormat="1">
      <c r="B191" s="159"/>
      <c r="D191" s="147" t="s">
        <v>193</v>
      </c>
      <c r="E191" s="160" t="s">
        <v>3</v>
      </c>
      <c r="F191" s="161" t="s">
        <v>123</v>
      </c>
      <c r="H191" s="162">
        <v>110</v>
      </c>
      <c r="I191" s="163"/>
      <c r="L191" s="159"/>
      <c r="M191" s="164"/>
      <c r="T191" s="165"/>
      <c r="AT191" s="160" t="s">
        <v>193</v>
      </c>
      <c r="AU191" s="160" t="s">
        <v>84</v>
      </c>
      <c r="AV191" s="13" t="s">
        <v>82</v>
      </c>
      <c r="AW191" s="13" t="s">
        <v>35</v>
      </c>
      <c r="AX191" s="13" t="s">
        <v>74</v>
      </c>
      <c r="AY191" s="160" t="s">
        <v>179</v>
      </c>
    </row>
    <row r="192" spans="2:51" s="14" customFormat="1">
      <c r="B192" s="176"/>
      <c r="D192" s="147" t="s">
        <v>193</v>
      </c>
      <c r="E192" s="177" t="s">
        <v>3</v>
      </c>
      <c r="F192" s="178" t="s">
        <v>271</v>
      </c>
      <c r="H192" s="179">
        <v>110</v>
      </c>
      <c r="I192" s="180"/>
      <c r="L192" s="176"/>
      <c r="M192" s="181"/>
      <c r="T192" s="182"/>
      <c r="AT192" s="177" t="s">
        <v>193</v>
      </c>
      <c r="AU192" s="177" t="s">
        <v>84</v>
      </c>
      <c r="AV192" s="14" t="s">
        <v>84</v>
      </c>
      <c r="AW192" s="14" t="s">
        <v>35</v>
      </c>
      <c r="AX192" s="14" t="s">
        <v>74</v>
      </c>
      <c r="AY192" s="177" t="s">
        <v>179</v>
      </c>
    </row>
    <row r="193" spans="2:65" s="12" customFormat="1">
      <c r="B193" s="153"/>
      <c r="D193" s="147" t="s">
        <v>193</v>
      </c>
      <c r="E193" s="154" t="s">
        <v>3</v>
      </c>
      <c r="F193" s="155" t="s">
        <v>275</v>
      </c>
      <c r="H193" s="154" t="s">
        <v>3</v>
      </c>
      <c r="I193" s="156"/>
      <c r="L193" s="153"/>
      <c r="M193" s="157"/>
      <c r="T193" s="158"/>
      <c r="AT193" s="154" t="s">
        <v>193</v>
      </c>
      <c r="AU193" s="154" t="s">
        <v>84</v>
      </c>
      <c r="AV193" s="12" t="s">
        <v>78</v>
      </c>
      <c r="AW193" s="12" t="s">
        <v>35</v>
      </c>
      <c r="AX193" s="12" t="s">
        <v>74</v>
      </c>
      <c r="AY193" s="154" t="s">
        <v>179</v>
      </c>
    </row>
    <row r="194" spans="2:65" s="13" customFormat="1">
      <c r="B194" s="159"/>
      <c r="D194" s="147" t="s">
        <v>193</v>
      </c>
      <c r="E194" s="160" t="s">
        <v>3</v>
      </c>
      <c r="F194" s="161" t="s">
        <v>9</v>
      </c>
      <c r="H194" s="162">
        <v>12</v>
      </c>
      <c r="I194" s="163"/>
      <c r="L194" s="159"/>
      <c r="M194" s="164"/>
      <c r="T194" s="165"/>
      <c r="AT194" s="160" t="s">
        <v>193</v>
      </c>
      <c r="AU194" s="160" t="s">
        <v>84</v>
      </c>
      <c r="AV194" s="13" t="s">
        <v>82</v>
      </c>
      <c r="AW194" s="13" t="s">
        <v>35</v>
      </c>
      <c r="AX194" s="13" t="s">
        <v>74</v>
      </c>
      <c r="AY194" s="160" t="s">
        <v>179</v>
      </c>
    </row>
    <row r="195" spans="2:65" s="14" customFormat="1">
      <c r="B195" s="176"/>
      <c r="D195" s="147" t="s">
        <v>193</v>
      </c>
      <c r="E195" s="177" t="s">
        <v>3</v>
      </c>
      <c r="F195" s="178" t="s">
        <v>271</v>
      </c>
      <c r="H195" s="179">
        <v>12</v>
      </c>
      <c r="I195" s="180"/>
      <c r="L195" s="176"/>
      <c r="M195" s="181"/>
      <c r="T195" s="182"/>
      <c r="AT195" s="177" t="s">
        <v>193</v>
      </c>
      <c r="AU195" s="177" t="s">
        <v>84</v>
      </c>
      <c r="AV195" s="14" t="s">
        <v>84</v>
      </c>
      <c r="AW195" s="14" t="s">
        <v>35</v>
      </c>
      <c r="AX195" s="14" t="s">
        <v>74</v>
      </c>
      <c r="AY195" s="177" t="s">
        <v>179</v>
      </c>
    </row>
    <row r="196" spans="2:65" s="12" customFormat="1">
      <c r="B196" s="153"/>
      <c r="D196" s="147" t="s">
        <v>193</v>
      </c>
      <c r="E196" s="154" t="s">
        <v>3</v>
      </c>
      <c r="F196" s="155" t="s">
        <v>276</v>
      </c>
      <c r="H196" s="154" t="s">
        <v>3</v>
      </c>
      <c r="I196" s="156"/>
      <c r="L196" s="153"/>
      <c r="M196" s="157"/>
      <c r="T196" s="158"/>
      <c r="AT196" s="154" t="s">
        <v>193</v>
      </c>
      <c r="AU196" s="154" t="s">
        <v>84</v>
      </c>
      <c r="AV196" s="12" t="s">
        <v>78</v>
      </c>
      <c r="AW196" s="12" t="s">
        <v>35</v>
      </c>
      <c r="AX196" s="12" t="s">
        <v>74</v>
      </c>
      <c r="AY196" s="154" t="s">
        <v>179</v>
      </c>
    </row>
    <row r="197" spans="2:65" s="13" customFormat="1">
      <c r="B197" s="159"/>
      <c r="D197" s="147" t="s">
        <v>193</v>
      </c>
      <c r="E197" s="160" t="s">
        <v>3</v>
      </c>
      <c r="F197" s="161" t="s">
        <v>277</v>
      </c>
      <c r="H197" s="162">
        <v>104.51</v>
      </c>
      <c r="I197" s="163"/>
      <c r="L197" s="159"/>
      <c r="M197" s="164"/>
      <c r="T197" s="165"/>
      <c r="AT197" s="160" t="s">
        <v>193</v>
      </c>
      <c r="AU197" s="160" t="s">
        <v>84</v>
      </c>
      <c r="AV197" s="13" t="s">
        <v>82</v>
      </c>
      <c r="AW197" s="13" t="s">
        <v>35</v>
      </c>
      <c r="AX197" s="13" t="s">
        <v>74</v>
      </c>
      <c r="AY197" s="160" t="s">
        <v>179</v>
      </c>
    </row>
    <row r="198" spans="2:65" s="14" customFormat="1">
      <c r="B198" s="176"/>
      <c r="D198" s="147" t="s">
        <v>193</v>
      </c>
      <c r="E198" s="177" t="s">
        <v>3</v>
      </c>
      <c r="F198" s="178" t="s">
        <v>271</v>
      </c>
      <c r="H198" s="179">
        <v>104.51</v>
      </c>
      <c r="I198" s="180"/>
      <c r="L198" s="176"/>
      <c r="M198" s="181"/>
      <c r="T198" s="182"/>
      <c r="AT198" s="177" t="s">
        <v>193</v>
      </c>
      <c r="AU198" s="177" t="s">
        <v>84</v>
      </c>
      <c r="AV198" s="14" t="s">
        <v>84</v>
      </c>
      <c r="AW198" s="14" t="s">
        <v>35</v>
      </c>
      <c r="AX198" s="14" t="s">
        <v>74</v>
      </c>
      <c r="AY198" s="177" t="s">
        <v>179</v>
      </c>
    </row>
    <row r="199" spans="2:65" s="15" customFormat="1">
      <c r="B199" s="183"/>
      <c r="D199" s="147" t="s">
        <v>193</v>
      </c>
      <c r="E199" s="184" t="s">
        <v>3</v>
      </c>
      <c r="F199" s="185" t="s">
        <v>278</v>
      </c>
      <c r="H199" s="186">
        <v>976.83</v>
      </c>
      <c r="I199" s="187"/>
      <c r="L199" s="183"/>
      <c r="M199" s="188"/>
      <c r="T199" s="189"/>
      <c r="AT199" s="184" t="s">
        <v>193</v>
      </c>
      <c r="AU199" s="184" t="s">
        <v>84</v>
      </c>
      <c r="AV199" s="15" t="s">
        <v>88</v>
      </c>
      <c r="AW199" s="15" t="s">
        <v>35</v>
      </c>
      <c r="AX199" s="15" t="s">
        <v>78</v>
      </c>
      <c r="AY199" s="184" t="s">
        <v>179</v>
      </c>
    </row>
    <row r="200" spans="2:65" s="1" customFormat="1" ht="24.2" customHeight="1">
      <c r="B200" s="133"/>
      <c r="C200" s="166" t="s">
        <v>279</v>
      </c>
      <c r="D200" s="166" t="s">
        <v>237</v>
      </c>
      <c r="E200" s="167" t="s">
        <v>280</v>
      </c>
      <c r="F200" s="168" t="s">
        <v>281</v>
      </c>
      <c r="G200" s="169" t="s">
        <v>245</v>
      </c>
      <c r="H200" s="170">
        <v>330.3</v>
      </c>
      <c r="I200" s="171"/>
      <c r="J200" s="172">
        <f>ROUND(I200*H200,2)</f>
        <v>0</v>
      </c>
      <c r="K200" s="168" t="s">
        <v>187</v>
      </c>
      <c r="L200" s="173"/>
      <c r="M200" s="174" t="s">
        <v>3</v>
      </c>
      <c r="N200" s="175" t="s">
        <v>45</v>
      </c>
      <c r="P200" s="143">
        <f>O200*H200</f>
        <v>0</v>
      </c>
      <c r="Q200" s="143">
        <v>1E-4</v>
      </c>
      <c r="R200" s="143">
        <f>Q200*H200</f>
        <v>3.3030000000000004E-2</v>
      </c>
      <c r="S200" s="143">
        <v>0</v>
      </c>
      <c r="T200" s="144">
        <f>S200*H200</f>
        <v>0</v>
      </c>
      <c r="AR200" s="145" t="s">
        <v>236</v>
      </c>
      <c r="AT200" s="145" t="s">
        <v>237</v>
      </c>
      <c r="AU200" s="145" t="s">
        <v>84</v>
      </c>
      <c r="AY200" s="18" t="s">
        <v>179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8" t="s">
        <v>78</v>
      </c>
      <c r="BK200" s="146">
        <f>ROUND(I200*H200,2)</f>
        <v>0</v>
      </c>
      <c r="BL200" s="18" t="s">
        <v>88</v>
      </c>
      <c r="BM200" s="145" t="s">
        <v>282</v>
      </c>
    </row>
    <row r="201" spans="2:65" s="1" customFormat="1">
      <c r="B201" s="33"/>
      <c r="D201" s="147" t="s">
        <v>189</v>
      </c>
      <c r="F201" s="148" t="s">
        <v>281</v>
      </c>
      <c r="I201" s="149"/>
      <c r="L201" s="33"/>
      <c r="M201" s="150"/>
      <c r="T201" s="54"/>
      <c r="AT201" s="18" t="s">
        <v>189</v>
      </c>
      <c r="AU201" s="18" t="s">
        <v>84</v>
      </c>
    </row>
    <row r="202" spans="2:65" s="12" customFormat="1">
      <c r="B202" s="153"/>
      <c r="D202" s="147" t="s">
        <v>193</v>
      </c>
      <c r="E202" s="154" t="s">
        <v>3</v>
      </c>
      <c r="F202" s="155" t="s">
        <v>265</v>
      </c>
      <c r="H202" s="154" t="s">
        <v>3</v>
      </c>
      <c r="I202" s="156"/>
      <c r="L202" s="153"/>
      <c r="M202" s="157"/>
      <c r="T202" s="158"/>
      <c r="AT202" s="154" t="s">
        <v>193</v>
      </c>
      <c r="AU202" s="154" t="s">
        <v>84</v>
      </c>
      <c r="AV202" s="12" t="s">
        <v>78</v>
      </c>
      <c r="AW202" s="12" t="s">
        <v>35</v>
      </c>
      <c r="AX202" s="12" t="s">
        <v>74</v>
      </c>
      <c r="AY202" s="154" t="s">
        <v>179</v>
      </c>
    </row>
    <row r="203" spans="2:65" s="13" customFormat="1">
      <c r="B203" s="159"/>
      <c r="D203" s="147" t="s">
        <v>193</v>
      </c>
      <c r="E203" s="160" t="s">
        <v>3</v>
      </c>
      <c r="F203" s="161" t="s">
        <v>117</v>
      </c>
      <c r="H203" s="162">
        <v>175.62</v>
      </c>
      <c r="I203" s="163"/>
      <c r="L203" s="159"/>
      <c r="M203" s="164"/>
      <c r="T203" s="165"/>
      <c r="AT203" s="160" t="s">
        <v>193</v>
      </c>
      <c r="AU203" s="160" t="s">
        <v>84</v>
      </c>
      <c r="AV203" s="13" t="s">
        <v>82</v>
      </c>
      <c r="AW203" s="13" t="s">
        <v>35</v>
      </c>
      <c r="AX203" s="13" t="s">
        <v>74</v>
      </c>
      <c r="AY203" s="160" t="s">
        <v>179</v>
      </c>
    </row>
    <row r="204" spans="2:65" s="13" customFormat="1">
      <c r="B204" s="159"/>
      <c r="D204" s="147" t="s">
        <v>193</v>
      </c>
      <c r="E204" s="160" t="s">
        <v>3</v>
      </c>
      <c r="F204" s="161" t="s">
        <v>120</v>
      </c>
      <c r="H204" s="162">
        <v>122.2</v>
      </c>
      <c r="I204" s="163"/>
      <c r="L204" s="159"/>
      <c r="M204" s="164"/>
      <c r="T204" s="165"/>
      <c r="AT204" s="160" t="s">
        <v>193</v>
      </c>
      <c r="AU204" s="160" t="s">
        <v>84</v>
      </c>
      <c r="AV204" s="13" t="s">
        <v>82</v>
      </c>
      <c r="AW204" s="13" t="s">
        <v>35</v>
      </c>
      <c r="AX204" s="13" t="s">
        <v>74</v>
      </c>
      <c r="AY204" s="160" t="s">
        <v>179</v>
      </c>
    </row>
    <row r="205" spans="2:65" s="12" customFormat="1">
      <c r="B205" s="153"/>
      <c r="D205" s="147" t="s">
        <v>193</v>
      </c>
      <c r="E205" s="154" t="s">
        <v>3</v>
      </c>
      <c r="F205" s="155" t="s">
        <v>266</v>
      </c>
      <c r="H205" s="154" t="s">
        <v>3</v>
      </c>
      <c r="I205" s="156"/>
      <c r="L205" s="153"/>
      <c r="M205" s="157"/>
      <c r="T205" s="158"/>
      <c r="AT205" s="154" t="s">
        <v>193</v>
      </c>
      <c r="AU205" s="154" t="s">
        <v>84</v>
      </c>
      <c r="AV205" s="12" t="s">
        <v>78</v>
      </c>
      <c r="AW205" s="12" t="s">
        <v>35</v>
      </c>
      <c r="AX205" s="12" t="s">
        <v>74</v>
      </c>
      <c r="AY205" s="154" t="s">
        <v>179</v>
      </c>
    </row>
    <row r="206" spans="2:65" s="13" customFormat="1">
      <c r="B206" s="159"/>
      <c r="D206" s="147" t="s">
        <v>193</v>
      </c>
      <c r="E206" s="160" t="s">
        <v>3</v>
      </c>
      <c r="F206" s="161" t="s">
        <v>267</v>
      </c>
      <c r="H206" s="162">
        <v>14.48</v>
      </c>
      <c r="I206" s="163"/>
      <c r="L206" s="159"/>
      <c r="M206" s="164"/>
      <c r="T206" s="165"/>
      <c r="AT206" s="160" t="s">
        <v>193</v>
      </c>
      <c r="AU206" s="160" t="s">
        <v>84</v>
      </c>
      <c r="AV206" s="13" t="s">
        <v>82</v>
      </c>
      <c r="AW206" s="13" t="s">
        <v>35</v>
      </c>
      <c r="AX206" s="13" t="s">
        <v>74</v>
      </c>
      <c r="AY206" s="160" t="s">
        <v>179</v>
      </c>
    </row>
    <row r="207" spans="2:65" s="13" customFormat="1">
      <c r="B207" s="159"/>
      <c r="D207" s="147" t="s">
        <v>193</v>
      </c>
      <c r="E207" s="160" t="s">
        <v>3</v>
      </c>
      <c r="F207" s="161" t="s">
        <v>268</v>
      </c>
      <c r="H207" s="162">
        <v>12.6</v>
      </c>
      <c r="I207" s="163"/>
      <c r="L207" s="159"/>
      <c r="M207" s="164"/>
      <c r="T207" s="165"/>
      <c r="AT207" s="160" t="s">
        <v>193</v>
      </c>
      <c r="AU207" s="160" t="s">
        <v>84</v>
      </c>
      <c r="AV207" s="13" t="s">
        <v>82</v>
      </c>
      <c r="AW207" s="13" t="s">
        <v>35</v>
      </c>
      <c r="AX207" s="13" t="s">
        <v>74</v>
      </c>
      <c r="AY207" s="160" t="s">
        <v>179</v>
      </c>
    </row>
    <row r="208" spans="2:65" s="12" customFormat="1">
      <c r="B208" s="153"/>
      <c r="D208" s="147" t="s">
        <v>193</v>
      </c>
      <c r="E208" s="154" t="s">
        <v>3</v>
      </c>
      <c r="F208" s="155" t="s">
        <v>269</v>
      </c>
      <c r="H208" s="154" t="s">
        <v>3</v>
      </c>
      <c r="I208" s="156"/>
      <c r="L208" s="153"/>
      <c r="M208" s="157"/>
      <c r="T208" s="158"/>
      <c r="AT208" s="154" t="s">
        <v>193</v>
      </c>
      <c r="AU208" s="154" t="s">
        <v>84</v>
      </c>
      <c r="AV208" s="12" t="s">
        <v>78</v>
      </c>
      <c r="AW208" s="12" t="s">
        <v>35</v>
      </c>
      <c r="AX208" s="12" t="s">
        <v>74</v>
      </c>
      <c r="AY208" s="154" t="s">
        <v>179</v>
      </c>
    </row>
    <row r="209" spans="2:65" s="13" customFormat="1">
      <c r="B209" s="159"/>
      <c r="D209" s="147" t="s">
        <v>193</v>
      </c>
      <c r="E209" s="160" t="s">
        <v>3</v>
      </c>
      <c r="F209" s="161" t="s">
        <v>270</v>
      </c>
      <c r="H209" s="162">
        <v>5.4</v>
      </c>
      <c r="I209" s="163"/>
      <c r="L209" s="159"/>
      <c r="M209" s="164"/>
      <c r="T209" s="165"/>
      <c r="AT209" s="160" t="s">
        <v>193</v>
      </c>
      <c r="AU209" s="160" t="s">
        <v>84</v>
      </c>
      <c r="AV209" s="13" t="s">
        <v>82</v>
      </c>
      <c r="AW209" s="13" t="s">
        <v>35</v>
      </c>
      <c r="AX209" s="13" t="s">
        <v>74</v>
      </c>
      <c r="AY209" s="160" t="s">
        <v>179</v>
      </c>
    </row>
    <row r="210" spans="2:65" s="15" customFormat="1">
      <c r="B210" s="183"/>
      <c r="D210" s="147" t="s">
        <v>193</v>
      </c>
      <c r="E210" s="184" t="s">
        <v>3</v>
      </c>
      <c r="F210" s="185" t="s">
        <v>278</v>
      </c>
      <c r="H210" s="186">
        <v>330.3</v>
      </c>
      <c r="I210" s="187"/>
      <c r="L210" s="183"/>
      <c r="M210" s="188"/>
      <c r="T210" s="189"/>
      <c r="AT210" s="184" t="s">
        <v>193</v>
      </c>
      <c r="AU210" s="184" t="s">
        <v>84</v>
      </c>
      <c r="AV210" s="15" t="s">
        <v>88</v>
      </c>
      <c r="AW210" s="15" t="s">
        <v>35</v>
      </c>
      <c r="AX210" s="15" t="s">
        <v>78</v>
      </c>
      <c r="AY210" s="184" t="s">
        <v>179</v>
      </c>
    </row>
    <row r="211" spans="2:65" s="1" customFormat="1" ht="24.2" customHeight="1">
      <c r="B211" s="133"/>
      <c r="C211" s="166" t="s">
        <v>283</v>
      </c>
      <c r="D211" s="166" t="s">
        <v>237</v>
      </c>
      <c r="E211" s="167" t="s">
        <v>284</v>
      </c>
      <c r="F211" s="168" t="s">
        <v>285</v>
      </c>
      <c r="G211" s="169" t="s">
        <v>245</v>
      </c>
      <c r="H211" s="170">
        <v>297.82</v>
      </c>
      <c r="I211" s="171"/>
      <c r="J211" s="172">
        <f>ROUND(I211*H211,2)</f>
        <v>0</v>
      </c>
      <c r="K211" s="168" t="s">
        <v>187</v>
      </c>
      <c r="L211" s="173"/>
      <c r="M211" s="174" t="s">
        <v>3</v>
      </c>
      <c r="N211" s="175" t="s">
        <v>45</v>
      </c>
      <c r="P211" s="143">
        <f>O211*H211</f>
        <v>0</v>
      </c>
      <c r="Q211" s="143">
        <v>4.0000000000000003E-5</v>
      </c>
      <c r="R211" s="143">
        <f>Q211*H211</f>
        <v>1.1912800000000001E-2</v>
      </c>
      <c r="S211" s="143">
        <v>0</v>
      </c>
      <c r="T211" s="144">
        <f>S211*H211</f>
        <v>0</v>
      </c>
      <c r="AR211" s="145" t="s">
        <v>236</v>
      </c>
      <c r="AT211" s="145" t="s">
        <v>237</v>
      </c>
      <c r="AU211" s="145" t="s">
        <v>84</v>
      </c>
      <c r="AY211" s="18" t="s">
        <v>179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8" t="s">
        <v>78</v>
      </c>
      <c r="BK211" s="146">
        <f>ROUND(I211*H211,2)</f>
        <v>0</v>
      </c>
      <c r="BL211" s="18" t="s">
        <v>88</v>
      </c>
      <c r="BM211" s="145" t="s">
        <v>286</v>
      </c>
    </row>
    <row r="212" spans="2:65" s="1" customFormat="1">
      <c r="B212" s="33"/>
      <c r="D212" s="147" t="s">
        <v>189</v>
      </c>
      <c r="F212" s="148" t="s">
        <v>285</v>
      </c>
      <c r="I212" s="149"/>
      <c r="L212" s="33"/>
      <c r="M212" s="150"/>
      <c r="T212" s="54"/>
      <c r="AT212" s="18" t="s">
        <v>189</v>
      </c>
      <c r="AU212" s="18" t="s">
        <v>84</v>
      </c>
    </row>
    <row r="213" spans="2:65" s="12" customFormat="1">
      <c r="B213" s="153"/>
      <c r="D213" s="147" t="s">
        <v>193</v>
      </c>
      <c r="E213" s="154" t="s">
        <v>3</v>
      </c>
      <c r="F213" s="155" t="s">
        <v>272</v>
      </c>
      <c r="H213" s="154" t="s">
        <v>3</v>
      </c>
      <c r="I213" s="156"/>
      <c r="L213" s="153"/>
      <c r="M213" s="157"/>
      <c r="T213" s="158"/>
      <c r="AT213" s="154" t="s">
        <v>193</v>
      </c>
      <c r="AU213" s="154" t="s">
        <v>84</v>
      </c>
      <c r="AV213" s="12" t="s">
        <v>78</v>
      </c>
      <c r="AW213" s="12" t="s">
        <v>35</v>
      </c>
      <c r="AX213" s="12" t="s">
        <v>74</v>
      </c>
      <c r="AY213" s="154" t="s">
        <v>179</v>
      </c>
    </row>
    <row r="214" spans="2:65" s="13" customFormat="1">
      <c r="B214" s="159"/>
      <c r="D214" s="147" t="s">
        <v>193</v>
      </c>
      <c r="E214" s="160" t="s">
        <v>3</v>
      </c>
      <c r="F214" s="161" t="s">
        <v>120</v>
      </c>
      <c r="H214" s="162">
        <v>122.2</v>
      </c>
      <c r="I214" s="163"/>
      <c r="L214" s="159"/>
      <c r="M214" s="164"/>
      <c r="T214" s="165"/>
      <c r="AT214" s="160" t="s">
        <v>193</v>
      </c>
      <c r="AU214" s="160" t="s">
        <v>84</v>
      </c>
      <c r="AV214" s="13" t="s">
        <v>82</v>
      </c>
      <c r="AW214" s="13" t="s">
        <v>35</v>
      </c>
      <c r="AX214" s="13" t="s">
        <v>74</v>
      </c>
      <c r="AY214" s="160" t="s">
        <v>179</v>
      </c>
    </row>
    <row r="215" spans="2:65" s="13" customFormat="1">
      <c r="B215" s="159"/>
      <c r="D215" s="147" t="s">
        <v>193</v>
      </c>
      <c r="E215" s="160" t="s">
        <v>3</v>
      </c>
      <c r="F215" s="161" t="s">
        <v>117</v>
      </c>
      <c r="H215" s="162">
        <v>175.62</v>
      </c>
      <c r="I215" s="163"/>
      <c r="L215" s="159"/>
      <c r="M215" s="164"/>
      <c r="T215" s="165"/>
      <c r="AT215" s="160" t="s">
        <v>193</v>
      </c>
      <c r="AU215" s="160" t="s">
        <v>84</v>
      </c>
      <c r="AV215" s="13" t="s">
        <v>82</v>
      </c>
      <c r="AW215" s="13" t="s">
        <v>35</v>
      </c>
      <c r="AX215" s="13" t="s">
        <v>74</v>
      </c>
      <c r="AY215" s="160" t="s">
        <v>179</v>
      </c>
    </row>
    <row r="216" spans="2:65" s="15" customFormat="1">
      <c r="B216" s="183"/>
      <c r="D216" s="147" t="s">
        <v>193</v>
      </c>
      <c r="E216" s="184" t="s">
        <v>3</v>
      </c>
      <c r="F216" s="185" t="s">
        <v>278</v>
      </c>
      <c r="H216" s="186">
        <v>297.82</v>
      </c>
      <c r="I216" s="187"/>
      <c r="L216" s="183"/>
      <c r="M216" s="188"/>
      <c r="T216" s="189"/>
      <c r="AT216" s="184" t="s">
        <v>193</v>
      </c>
      <c r="AU216" s="184" t="s">
        <v>84</v>
      </c>
      <c r="AV216" s="15" t="s">
        <v>88</v>
      </c>
      <c r="AW216" s="15" t="s">
        <v>35</v>
      </c>
      <c r="AX216" s="15" t="s">
        <v>78</v>
      </c>
      <c r="AY216" s="184" t="s">
        <v>179</v>
      </c>
    </row>
    <row r="217" spans="2:65" s="1" customFormat="1" ht="24.2" customHeight="1">
      <c r="B217" s="133"/>
      <c r="C217" s="166" t="s">
        <v>287</v>
      </c>
      <c r="D217" s="166" t="s">
        <v>237</v>
      </c>
      <c r="E217" s="167" t="s">
        <v>288</v>
      </c>
      <c r="F217" s="168" t="s">
        <v>289</v>
      </c>
      <c r="G217" s="169" t="s">
        <v>245</v>
      </c>
      <c r="H217" s="170">
        <v>122.2</v>
      </c>
      <c r="I217" s="171"/>
      <c r="J217" s="172">
        <f>ROUND(I217*H217,2)</f>
        <v>0</v>
      </c>
      <c r="K217" s="168" t="s">
        <v>187</v>
      </c>
      <c r="L217" s="173"/>
      <c r="M217" s="174" t="s">
        <v>3</v>
      </c>
      <c r="N217" s="175" t="s">
        <v>45</v>
      </c>
      <c r="P217" s="143">
        <f>O217*H217</f>
        <v>0</v>
      </c>
      <c r="Q217" s="143">
        <v>2.9999999999999997E-4</v>
      </c>
      <c r="R217" s="143">
        <f>Q217*H217</f>
        <v>3.6659999999999998E-2</v>
      </c>
      <c r="S217" s="143">
        <v>0</v>
      </c>
      <c r="T217" s="144">
        <f>S217*H217</f>
        <v>0</v>
      </c>
      <c r="AR217" s="145" t="s">
        <v>236</v>
      </c>
      <c r="AT217" s="145" t="s">
        <v>237</v>
      </c>
      <c r="AU217" s="145" t="s">
        <v>84</v>
      </c>
      <c r="AY217" s="18" t="s">
        <v>179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8" t="s">
        <v>78</v>
      </c>
      <c r="BK217" s="146">
        <f>ROUND(I217*H217,2)</f>
        <v>0</v>
      </c>
      <c r="BL217" s="18" t="s">
        <v>88</v>
      </c>
      <c r="BM217" s="145" t="s">
        <v>290</v>
      </c>
    </row>
    <row r="218" spans="2:65" s="1" customFormat="1" ht="19.5">
      <c r="B218" s="33"/>
      <c r="D218" s="147" t="s">
        <v>189</v>
      </c>
      <c r="F218" s="148" t="s">
        <v>289</v>
      </c>
      <c r="I218" s="149"/>
      <c r="L218" s="33"/>
      <c r="M218" s="150"/>
      <c r="T218" s="54"/>
      <c r="AT218" s="18" t="s">
        <v>189</v>
      </c>
      <c r="AU218" s="18" t="s">
        <v>84</v>
      </c>
    </row>
    <row r="219" spans="2:65" s="12" customFormat="1">
      <c r="B219" s="153"/>
      <c r="D219" s="147" t="s">
        <v>193</v>
      </c>
      <c r="E219" s="154" t="s">
        <v>3</v>
      </c>
      <c r="F219" s="155" t="s">
        <v>273</v>
      </c>
      <c r="H219" s="154" t="s">
        <v>3</v>
      </c>
      <c r="I219" s="156"/>
      <c r="L219" s="153"/>
      <c r="M219" s="157"/>
      <c r="T219" s="158"/>
      <c r="AT219" s="154" t="s">
        <v>193</v>
      </c>
      <c r="AU219" s="154" t="s">
        <v>84</v>
      </c>
      <c r="AV219" s="12" t="s">
        <v>78</v>
      </c>
      <c r="AW219" s="12" t="s">
        <v>35</v>
      </c>
      <c r="AX219" s="12" t="s">
        <v>74</v>
      </c>
      <c r="AY219" s="154" t="s">
        <v>179</v>
      </c>
    </row>
    <row r="220" spans="2:65" s="13" customFormat="1">
      <c r="B220" s="159"/>
      <c r="D220" s="147" t="s">
        <v>193</v>
      </c>
      <c r="E220" s="160" t="s">
        <v>3</v>
      </c>
      <c r="F220" s="161" t="s">
        <v>120</v>
      </c>
      <c r="H220" s="162">
        <v>122.2</v>
      </c>
      <c r="I220" s="163"/>
      <c r="L220" s="159"/>
      <c r="M220" s="164"/>
      <c r="T220" s="165"/>
      <c r="AT220" s="160" t="s">
        <v>193</v>
      </c>
      <c r="AU220" s="160" t="s">
        <v>84</v>
      </c>
      <c r="AV220" s="13" t="s">
        <v>82</v>
      </c>
      <c r="AW220" s="13" t="s">
        <v>35</v>
      </c>
      <c r="AX220" s="13" t="s">
        <v>78</v>
      </c>
      <c r="AY220" s="160" t="s">
        <v>179</v>
      </c>
    </row>
    <row r="221" spans="2:65" s="1" customFormat="1" ht="24.2" customHeight="1">
      <c r="B221" s="133"/>
      <c r="C221" s="166" t="s">
        <v>291</v>
      </c>
      <c r="D221" s="166" t="s">
        <v>237</v>
      </c>
      <c r="E221" s="167" t="s">
        <v>292</v>
      </c>
      <c r="F221" s="168" t="s">
        <v>293</v>
      </c>
      <c r="G221" s="169" t="s">
        <v>245</v>
      </c>
      <c r="H221" s="170">
        <v>110</v>
      </c>
      <c r="I221" s="171"/>
      <c r="J221" s="172">
        <f>ROUND(I221*H221,2)</f>
        <v>0</v>
      </c>
      <c r="K221" s="168" t="s">
        <v>187</v>
      </c>
      <c r="L221" s="173"/>
      <c r="M221" s="174" t="s">
        <v>3</v>
      </c>
      <c r="N221" s="175" t="s">
        <v>45</v>
      </c>
      <c r="P221" s="143">
        <f>O221*H221</f>
        <v>0</v>
      </c>
      <c r="Q221" s="143">
        <v>2.0000000000000001E-4</v>
      </c>
      <c r="R221" s="143">
        <f>Q221*H221</f>
        <v>2.2000000000000002E-2</v>
      </c>
      <c r="S221" s="143">
        <v>0</v>
      </c>
      <c r="T221" s="144">
        <f>S221*H221</f>
        <v>0</v>
      </c>
      <c r="AR221" s="145" t="s">
        <v>236</v>
      </c>
      <c r="AT221" s="145" t="s">
        <v>237</v>
      </c>
      <c r="AU221" s="145" t="s">
        <v>84</v>
      </c>
      <c r="AY221" s="18" t="s">
        <v>179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8" t="s">
        <v>78</v>
      </c>
      <c r="BK221" s="146">
        <f>ROUND(I221*H221,2)</f>
        <v>0</v>
      </c>
      <c r="BL221" s="18" t="s">
        <v>88</v>
      </c>
      <c r="BM221" s="145" t="s">
        <v>294</v>
      </c>
    </row>
    <row r="222" spans="2:65" s="1" customFormat="1" ht="19.5">
      <c r="B222" s="33"/>
      <c r="D222" s="147" t="s">
        <v>189</v>
      </c>
      <c r="F222" s="148" t="s">
        <v>293</v>
      </c>
      <c r="I222" s="149"/>
      <c r="L222" s="33"/>
      <c r="M222" s="150"/>
      <c r="T222" s="54"/>
      <c r="AT222" s="18" t="s">
        <v>189</v>
      </c>
      <c r="AU222" s="18" t="s">
        <v>84</v>
      </c>
    </row>
    <row r="223" spans="2:65" s="12" customFormat="1">
      <c r="B223" s="153"/>
      <c r="D223" s="147" t="s">
        <v>193</v>
      </c>
      <c r="E223" s="154" t="s">
        <v>3</v>
      </c>
      <c r="F223" s="155" t="s">
        <v>274</v>
      </c>
      <c r="H223" s="154" t="s">
        <v>3</v>
      </c>
      <c r="I223" s="156"/>
      <c r="L223" s="153"/>
      <c r="M223" s="157"/>
      <c r="T223" s="158"/>
      <c r="AT223" s="154" t="s">
        <v>193</v>
      </c>
      <c r="AU223" s="154" t="s">
        <v>84</v>
      </c>
      <c r="AV223" s="12" t="s">
        <v>78</v>
      </c>
      <c r="AW223" s="12" t="s">
        <v>35</v>
      </c>
      <c r="AX223" s="12" t="s">
        <v>74</v>
      </c>
      <c r="AY223" s="154" t="s">
        <v>179</v>
      </c>
    </row>
    <row r="224" spans="2:65" s="13" customFormat="1">
      <c r="B224" s="159"/>
      <c r="D224" s="147" t="s">
        <v>193</v>
      </c>
      <c r="E224" s="160" t="s">
        <v>3</v>
      </c>
      <c r="F224" s="161" t="s">
        <v>123</v>
      </c>
      <c r="H224" s="162">
        <v>110</v>
      </c>
      <c r="I224" s="163"/>
      <c r="L224" s="159"/>
      <c r="M224" s="164"/>
      <c r="T224" s="165"/>
      <c r="AT224" s="160" t="s">
        <v>193</v>
      </c>
      <c r="AU224" s="160" t="s">
        <v>84</v>
      </c>
      <c r="AV224" s="13" t="s">
        <v>82</v>
      </c>
      <c r="AW224" s="13" t="s">
        <v>35</v>
      </c>
      <c r="AX224" s="13" t="s">
        <v>74</v>
      </c>
      <c r="AY224" s="160" t="s">
        <v>179</v>
      </c>
    </row>
    <row r="225" spans="2:65" s="1" customFormat="1" ht="24.2" customHeight="1">
      <c r="B225" s="133"/>
      <c r="C225" s="166" t="s">
        <v>295</v>
      </c>
      <c r="D225" s="166" t="s">
        <v>237</v>
      </c>
      <c r="E225" s="167" t="s">
        <v>296</v>
      </c>
      <c r="F225" s="168" t="s">
        <v>297</v>
      </c>
      <c r="G225" s="169" t="s">
        <v>245</v>
      </c>
      <c r="H225" s="170">
        <v>12</v>
      </c>
      <c r="I225" s="171"/>
      <c r="J225" s="172">
        <f>ROUND(I225*H225,2)</f>
        <v>0</v>
      </c>
      <c r="K225" s="168" t="s">
        <v>187</v>
      </c>
      <c r="L225" s="173"/>
      <c r="M225" s="174" t="s">
        <v>3</v>
      </c>
      <c r="N225" s="175" t="s">
        <v>45</v>
      </c>
      <c r="P225" s="143">
        <f>O225*H225</f>
        <v>0</v>
      </c>
      <c r="Q225" s="143">
        <v>5.0000000000000001E-4</v>
      </c>
      <c r="R225" s="143">
        <f>Q225*H225</f>
        <v>6.0000000000000001E-3</v>
      </c>
      <c r="S225" s="143">
        <v>0</v>
      </c>
      <c r="T225" s="144">
        <f>S225*H225</f>
        <v>0</v>
      </c>
      <c r="AR225" s="145" t="s">
        <v>236</v>
      </c>
      <c r="AT225" s="145" t="s">
        <v>237</v>
      </c>
      <c r="AU225" s="145" t="s">
        <v>84</v>
      </c>
      <c r="AY225" s="18" t="s">
        <v>179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8" t="s">
        <v>78</v>
      </c>
      <c r="BK225" s="146">
        <f>ROUND(I225*H225,2)</f>
        <v>0</v>
      </c>
      <c r="BL225" s="18" t="s">
        <v>88</v>
      </c>
      <c r="BM225" s="145" t="s">
        <v>298</v>
      </c>
    </row>
    <row r="226" spans="2:65" s="1" customFormat="1">
      <c r="B226" s="33"/>
      <c r="D226" s="147" t="s">
        <v>189</v>
      </c>
      <c r="F226" s="148" t="s">
        <v>297</v>
      </c>
      <c r="I226" s="149"/>
      <c r="L226" s="33"/>
      <c r="M226" s="150"/>
      <c r="T226" s="54"/>
      <c r="AT226" s="18" t="s">
        <v>189</v>
      </c>
      <c r="AU226" s="18" t="s">
        <v>84</v>
      </c>
    </row>
    <row r="227" spans="2:65" s="13" customFormat="1">
      <c r="B227" s="159"/>
      <c r="D227" s="147" t="s">
        <v>193</v>
      </c>
      <c r="E227" s="160" t="s">
        <v>3</v>
      </c>
      <c r="F227" s="161" t="s">
        <v>9</v>
      </c>
      <c r="H227" s="162">
        <v>12</v>
      </c>
      <c r="I227" s="163"/>
      <c r="L227" s="159"/>
      <c r="M227" s="164"/>
      <c r="T227" s="165"/>
      <c r="AT227" s="160" t="s">
        <v>193</v>
      </c>
      <c r="AU227" s="160" t="s">
        <v>84</v>
      </c>
      <c r="AV227" s="13" t="s">
        <v>82</v>
      </c>
      <c r="AW227" s="13" t="s">
        <v>35</v>
      </c>
      <c r="AX227" s="13" t="s">
        <v>74</v>
      </c>
      <c r="AY227" s="160" t="s">
        <v>179</v>
      </c>
    </row>
    <row r="228" spans="2:65" s="1" customFormat="1" ht="24.2" customHeight="1">
      <c r="B228" s="133"/>
      <c r="C228" s="166" t="s">
        <v>299</v>
      </c>
      <c r="D228" s="166" t="s">
        <v>237</v>
      </c>
      <c r="E228" s="167" t="s">
        <v>300</v>
      </c>
      <c r="F228" s="168" t="s">
        <v>301</v>
      </c>
      <c r="G228" s="169" t="s">
        <v>245</v>
      </c>
      <c r="H228" s="170">
        <v>109.736</v>
      </c>
      <c r="I228" s="171"/>
      <c r="J228" s="172">
        <f>ROUND(I228*H228,2)</f>
        <v>0</v>
      </c>
      <c r="K228" s="168" t="s">
        <v>187</v>
      </c>
      <c r="L228" s="173"/>
      <c r="M228" s="174" t="s">
        <v>3</v>
      </c>
      <c r="N228" s="175" t="s">
        <v>45</v>
      </c>
      <c r="P228" s="143">
        <f>O228*H228</f>
        <v>0</v>
      </c>
      <c r="Q228" s="143">
        <v>1E-4</v>
      </c>
      <c r="R228" s="143">
        <f>Q228*H228</f>
        <v>1.0973600000000002E-2</v>
      </c>
      <c r="S228" s="143">
        <v>0</v>
      </c>
      <c r="T228" s="144">
        <f>S228*H228</f>
        <v>0</v>
      </c>
      <c r="AR228" s="145" t="s">
        <v>236</v>
      </c>
      <c r="AT228" s="145" t="s">
        <v>237</v>
      </c>
      <c r="AU228" s="145" t="s">
        <v>84</v>
      </c>
      <c r="AY228" s="18" t="s">
        <v>179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8" t="s">
        <v>78</v>
      </c>
      <c r="BK228" s="146">
        <f>ROUND(I228*H228,2)</f>
        <v>0</v>
      </c>
      <c r="BL228" s="18" t="s">
        <v>88</v>
      </c>
      <c r="BM228" s="145" t="s">
        <v>302</v>
      </c>
    </row>
    <row r="229" spans="2:65" s="1" customFormat="1" ht="19.5">
      <c r="B229" s="33"/>
      <c r="D229" s="147" t="s">
        <v>189</v>
      </c>
      <c r="F229" s="148" t="s">
        <v>301</v>
      </c>
      <c r="I229" s="149"/>
      <c r="L229" s="33"/>
      <c r="M229" s="150"/>
      <c r="T229" s="54"/>
      <c r="AT229" s="18" t="s">
        <v>189</v>
      </c>
      <c r="AU229" s="18" t="s">
        <v>84</v>
      </c>
    </row>
    <row r="230" spans="2:65" s="12" customFormat="1">
      <c r="B230" s="153"/>
      <c r="D230" s="147" t="s">
        <v>193</v>
      </c>
      <c r="E230" s="154" t="s">
        <v>3</v>
      </c>
      <c r="F230" s="155" t="s">
        <v>276</v>
      </c>
      <c r="H230" s="154" t="s">
        <v>3</v>
      </c>
      <c r="I230" s="156"/>
      <c r="L230" s="153"/>
      <c r="M230" s="157"/>
      <c r="T230" s="158"/>
      <c r="AT230" s="154" t="s">
        <v>193</v>
      </c>
      <c r="AU230" s="154" t="s">
        <v>84</v>
      </c>
      <c r="AV230" s="12" t="s">
        <v>78</v>
      </c>
      <c r="AW230" s="12" t="s">
        <v>35</v>
      </c>
      <c r="AX230" s="12" t="s">
        <v>74</v>
      </c>
      <c r="AY230" s="154" t="s">
        <v>179</v>
      </c>
    </row>
    <row r="231" spans="2:65" s="13" customFormat="1">
      <c r="B231" s="159"/>
      <c r="D231" s="147" t="s">
        <v>193</v>
      </c>
      <c r="E231" s="160" t="s">
        <v>3</v>
      </c>
      <c r="F231" s="161" t="s">
        <v>277</v>
      </c>
      <c r="H231" s="162">
        <v>104.51</v>
      </c>
      <c r="I231" s="163"/>
      <c r="L231" s="159"/>
      <c r="M231" s="164"/>
      <c r="T231" s="165"/>
      <c r="AT231" s="160" t="s">
        <v>193</v>
      </c>
      <c r="AU231" s="160" t="s">
        <v>84</v>
      </c>
      <c r="AV231" s="13" t="s">
        <v>82</v>
      </c>
      <c r="AW231" s="13" t="s">
        <v>35</v>
      </c>
      <c r="AX231" s="13" t="s">
        <v>74</v>
      </c>
      <c r="AY231" s="160" t="s">
        <v>179</v>
      </c>
    </row>
    <row r="232" spans="2:65" s="13" customFormat="1">
      <c r="B232" s="159"/>
      <c r="D232" s="147" t="s">
        <v>193</v>
      </c>
      <c r="F232" s="161" t="s">
        <v>303</v>
      </c>
      <c r="H232" s="162">
        <v>109.736</v>
      </c>
      <c r="I232" s="163"/>
      <c r="L232" s="159"/>
      <c r="M232" s="164"/>
      <c r="T232" s="165"/>
      <c r="AT232" s="160" t="s">
        <v>193</v>
      </c>
      <c r="AU232" s="160" t="s">
        <v>84</v>
      </c>
      <c r="AV232" s="13" t="s">
        <v>82</v>
      </c>
      <c r="AW232" s="13" t="s">
        <v>4</v>
      </c>
      <c r="AX232" s="13" t="s">
        <v>78</v>
      </c>
      <c r="AY232" s="160" t="s">
        <v>179</v>
      </c>
    </row>
    <row r="233" spans="2:65" s="1" customFormat="1" ht="24.2" customHeight="1">
      <c r="B233" s="133"/>
      <c r="C233" s="134" t="s">
        <v>304</v>
      </c>
      <c r="D233" s="134" t="s">
        <v>184</v>
      </c>
      <c r="E233" s="135" t="s">
        <v>305</v>
      </c>
      <c r="F233" s="136" t="s">
        <v>306</v>
      </c>
      <c r="G233" s="137" t="s">
        <v>107</v>
      </c>
      <c r="H233" s="138">
        <v>24.905000000000001</v>
      </c>
      <c r="I233" s="139"/>
      <c r="J233" s="140">
        <f>ROUND(I233*H233,2)</f>
        <v>0</v>
      </c>
      <c r="K233" s="136" t="s">
        <v>187</v>
      </c>
      <c r="L233" s="33"/>
      <c r="M233" s="141" t="s">
        <v>3</v>
      </c>
      <c r="N233" s="142" t="s">
        <v>45</v>
      </c>
      <c r="P233" s="143">
        <f>O233*H233</f>
        <v>0</v>
      </c>
      <c r="Q233" s="143">
        <v>2.3099999999999999E-2</v>
      </c>
      <c r="R233" s="143">
        <f>Q233*H233</f>
        <v>0.57530550000000003</v>
      </c>
      <c r="S233" s="143">
        <v>0</v>
      </c>
      <c r="T233" s="144">
        <f>S233*H233</f>
        <v>0</v>
      </c>
      <c r="AR233" s="145" t="s">
        <v>88</v>
      </c>
      <c r="AT233" s="145" t="s">
        <v>184</v>
      </c>
      <c r="AU233" s="145" t="s">
        <v>84</v>
      </c>
      <c r="AY233" s="18" t="s">
        <v>179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8" t="s">
        <v>78</v>
      </c>
      <c r="BK233" s="146">
        <f>ROUND(I233*H233,2)</f>
        <v>0</v>
      </c>
      <c r="BL233" s="18" t="s">
        <v>88</v>
      </c>
      <c r="BM233" s="145" t="s">
        <v>307</v>
      </c>
    </row>
    <row r="234" spans="2:65" s="1" customFormat="1" ht="19.5">
      <c r="B234" s="33"/>
      <c r="D234" s="147" t="s">
        <v>189</v>
      </c>
      <c r="F234" s="148" t="s">
        <v>308</v>
      </c>
      <c r="I234" s="149"/>
      <c r="L234" s="33"/>
      <c r="M234" s="150"/>
      <c r="T234" s="54"/>
      <c r="AT234" s="18" t="s">
        <v>189</v>
      </c>
      <c r="AU234" s="18" t="s">
        <v>84</v>
      </c>
    </row>
    <row r="235" spans="2:65" s="1" customFormat="1">
      <c r="B235" s="33"/>
      <c r="D235" s="151" t="s">
        <v>191</v>
      </c>
      <c r="F235" s="152" t="s">
        <v>309</v>
      </c>
      <c r="I235" s="149"/>
      <c r="L235" s="33"/>
      <c r="M235" s="150"/>
      <c r="T235" s="54"/>
      <c r="AT235" s="18" t="s">
        <v>191</v>
      </c>
      <c r="AU235" s="18" t="s">
        <v>84</v>
      </c>
    </row>
    <row r="236" spans="2:65" s="12" customFormat="1">
      <c r="B236" s="153"/>
      <c r="D236" s="147" t="s">
        <v>193</v>
      </c>
      <c r="E236" s="154" t="s">
        <v>3</v>
      </c>
      <c r="F236" s="155" t="s">
        <v>310</v>
      </c>
      <c r="H236" s="154" t="s">
        <v>3</v>
      </c>
      <c r="I236" s="156"/>
      <c r="L236" s="153"/>
      <c r="M236" s="157"/>
      <c r="T236" s="158"/>
      <c r="AT236" s="154" t="s">
        <v>193</v>
      </c>
      <c r="AU236" s="154" t="s">
        <v>84</v>
      </c>
      <c r="AV236" s="12" t="s">
        <v>78</v>
      </c>
      <c r="AW236" s="12" t="s">
        <v>35</v>
      </c>
      <c r="AX236" s="12" t="s">
        <v>74</v>
      </c>
      <c r="AY236" s="154" t="s">
        <v>179</v>
      </c>
    </row>
    <row r="237" spans="2:65" s="13" customFormat="1">
      <c r="B237" s="159"/>
      <c r="D237" s="147" t="s">
        <v>193</v>
      </c>
      <c r="E237" s="160" t="s">
        <v>3</v>
      </c>
      <c r="F237" s="161" t="s">
        <v>311</v>
      </c>
      <c r="H237" s="162">
        <v>17.850000000000001</v>
      </c>
      <c r="I237" s="163"/>
      <c r="L237" s="159"/>
      <c r="M237" s="164"/>
      <c r="T237" s="165"/>
      <c r="AT237" s="160" t="s">
        <v>193</v>
      </c>
      <c r="AU237" s="160" t="s">
        <v>84</v>
      </c>
      <c r="AV237" s="13" t="s">
        <v>82</v>
      </c>
      <c r="AW237" s="13" t="s">
        <v>35</v>
      </c>
      <c r="AX237" s="13" t="s">
        <v>74</v>
      </c>
      <c r="AY237" s="160" t="s">
        <v>179</v>
      </c>
    </row>
    <row r="238" spans="2:65" s="13" customFormat="1">
      <c r="B238" s="159"/>
      <c r="D238" s="147" t="s">
        <v>193</v>
      </c>
      <c r="E238" s="160" t="s">
        <v>3</v>
      </c>
      <c r="F238" s="161" t="s">
        <v>312</v>
      </c>
      <c r="H238" s="162">
        <v>-4.2210000000000001</v>
      </c>
      <c r="I238" s="163"/>
      <c r="L238" s="159"/>
      <c r="M238" s="164"/>
      <c r="T238" s="165"/>
      <c r="AT238" s="160" t="s">
        <v>193</v>
      </c>
      <c r="AU238" s="160" t="s">
        <v>84</v>
      </c>
      <c r="AV238" s="13" t="s">
        <v>82</v>
      </c>
      <c r="AW238" s="13" t="s">
        <v>35</v>
      </c>
      <c r="AX238" s="13" t="s">
        <v>74</v>
      </c>
      <c r="AY238" s="160" t="s">
        <v>179</v>
      </c>
    </row>
    <row r="239" spans="2:65" s="12" customFormat="1">
      <c r="B239" s="153"/>
      <c r="D239" s="147" t="s">
        <v>193</v>
      </c>
      <c r="E239" s="154" t="s">
        <v>3</v>
      </c>
      <c r="F239" s="155" t="s">
        <v>313</v>
      </c>
      <c r="H239" s="154" t="s">
        <v>3</v>
      </c>
      <c r="I239" s="156"/>
      <c r="L239" s="153"/>
      <c r="M239" s="157"/>
      <c r="T239" s="158"/>
      <c r="AT239" s="154" t="s">
        <v>193</v>
      </c>
      <c r="AU239" s="154" t="s">
        <v>84</v>
      </c>
      <c r="AV239" s="12" t="s">
        <v>78</v>
      </c>
      <c r="AW239" s="12" t="s">
        <v>35</v>
      </c>
      <c r="AX239" s="12" t="s">
        <v>74</v>
      </c>
      <c r="AY239" s="154" t="s">
        <v>179</v>
      </c>
    </row>
    <row r="240" spans="2:65" s="13" customFormat="1">
      <c r="B240" s="159"/>
      <c r="D240" s="147" t="s">
        <v>193</v>
      </c>
      <c r="E240" s="160" t="s">
        <v>3</v>
      </c>
      <c r="F240" s="161" t="s">
        <v>314</v>
      </c>
      <c r="H240" s="162">
        <v>11.276</v>
      </c>
      <c r="I240" s="163"/>
      <c r="L240" s="159"/>
      <c r="M240" s="164"/>
      <c r="T240" s="165"/>
      <c r="AT240" s="160" t="s">
        <v>193</v>
      </c>
      <c r="AU240" s="160" t="s">
        <v>84</v>
      </c>
      <c r="AV240" s="13" t="s">
        <v>82</v>
      </c>
      <c r="AW240" s="13" t="s">
        <v>35</v>
      </c>
      <c r="AX240" s="13" t="s">
        <v>74</v>
      </c>
      <c r="AY240" s="160" t="s">
        <v>179</v>
      </c>
    </row>
    <row r="241" spans="2:65" s="1" customFormat="1" ht="24.2" customHeight="1">
      <c r="B241" s="133"/>
      <c r="C241" s="134" t="s">
        <v>315</v>
      </c>
      <c r="D241" s="134" t="s">
        <v>184</v>
      </c>
      <c r="E241" s="135" t="s">
        <v>316</v>
      </c>
      <c r="F241" s="136" t="s">
        <v>317</v>
      </c>
      <c r="G241" s="137" t="s">
        <v>107</v>
      </c>
      <c r="H241" s="138">
        <v>775.30499999999995</v>
      </c>
      <c r="I241" s="139"/>
      <c r="J241" s="140">
        <f>ROUND(I241*H241,2)</f>
        <v>0</v>
      </c>
      <c r="K241" s="136" t="s">
        <v>187</v>
      </c>
      <c r="L241" s="33"/>
      <c r="M241" s="141" t="s">
        <v>3</v>
      </c>
      <c r="N241" s="142" t="s">
        <v>45</v>
      </c>
      <c r="P241" s="143">
        <f>O241*H241</f>
        <v>0</v>
      </c>
      <c r="Q241" s="143">
        <v>3.82E-3</v>
      </c>
      <c r="R241" s="143">
        <f>Q241*H241</f>
        <v>2.9616650999999998</v>
      </c>
      <c r="S241" s="143">
        <v>0</v>
      </c>
      <c r="T241" s="144">
        <f>S241*H241</f>
        <v>0</v>
      </c>
      <c r="AR241" s="145" t="s">
        <v>88</v>
      </c>
      <c r="AT241" s="145" t="s">
        <v>184</v>
      </c>
      <c r="AU241" s="145" t="s">
        <v>84</v>
      </c>
      <c r="AY241" s="18" t="s">
        <v>179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8" t="s">
        <v>78</v>
      </c>
      <c r="BK241" s="146">
        <f>ROUND(I241*H241,2)</f>
        <v>0</v>
      </c>
      <c r="BL241" s="18" t="s">
        <v>88</v>
      </c>
      <c r="BM241" s="145" t="s">
        <v>318</v>
      </c>
    </row>
    <row r="242" spans="2:65" s="1" customFormat="1" ht="19.5">
      <c r="B242" s="33"/>
      <c r="D242" s="147" t="s">
        <v>189</v>
      </c>
      <c r="F242" s="148" t="s">
        <v>319</v>
      </c>
      <c r="I242" s="149"/>
      <c r="L242" s="33"/>
      <c r="M242" s="150"/>
      <c r="T242" s="54"/>
      <c r="AT242" s="18" t="s">
        <v>189</v>
      </c>
      <c r="AU242" s="18" t="s">
        <v>84</v>
      </c>
    </row>
    <row r="243" spans="2:65" s="1" customFormat="1">
      <c r="B243" s="33"/>
      <c r="D243" s="151" t="s">
        <v>191</v>
      </c>
      <c r="F243" s="152" t="s">
        <v>320</v>
      </c>
      <c r="I243" s="149"/>
      <c r="L243" s="33"/>
      <c r="M243" s="150"/>
      <c r="T243" s="54"/>
      <c r="AT243" s="18" t="s">
        <v>191</v>
      </c>
      <c r="AU243" s="18" t="s">
        <v>84</v>
      </c>
    </row>
    <row r="244" spans="2:65" s="12" customFormat="1">
      <c r="B244" s="153"/>
      <c r="D244" s="147" t="s">
        <v>193</v>
      </c>
      <c r="E244" s="154" t="s">
        <v>3</v>
      </c>
      <c r="F244" s="155" t="s">
        <v>321</v>
      </c>
      <c r="H244" s="154" t="s">
        <v>3</v>
      </c>
      <c r="I244" s="156"/>
      <c r="L244" s="153"/>
      <c r="M244" s="157"/>
      <c r="T244" s="158"/>
      <c r="AT244" s="154" t="s">
        <v>193</v>
      </c>
      <c r="AU244" s="154" t="s">
        <v>84</v>
      </c>
      <c r="AV244" s="12" t="s">
        <v>78</v>
      </c>
      <c r="AW244" s="12" t="s">
        <v>35</v>
      </c>
      <c r="AX244" s="12" t="s">
        <v>74</v>
      </c>
      <c r="AY244" s="154" t="s">
        <v>179</v>
      </c>
    </row>
    <row r="245" spans="2:65" s="13" customFormat="1">
      <c r="B245" s="159"/>
      <c r="D245" s="147" t="s">
        <v>193</v>
      </c>
      <c r="E245" s="160" t="s">
        <v>3</v>
      </c>
      <c r="F245" s="161" t="s">
        <v>322</v>
      </c>
      <c r="H245" s="162">
        <v>279.72500000000002</v>
      </c>
      <c r="I245" s="163"/>
      <c r="L245" s="159"/>
      <c r="M245" s="164"/>
      <c r="T245" s="165"/>
      <c r="AT245" s="160" t="s">
        <v>193</v>
      </c>
      <c r="AU245" s="160" t="s">
        <v>84</v>
      </c>
      <c r="AV245" s="13" t="s">
        <v>82</v>
      </c>
      <c r="AW245" s="13" t="s">
        <v>35</v>
      </c>
      <c r="AX245" s="13" t="s">
        <v>74</v>
      </c>
      <c r="AY245" s="160" t="s">
        <v>179</v>
      </c>
    </row>
    <row r="246" spans="2:65" s="12" customFormat="1">
      <c r="B246" s="153"/>
      <c r="D246" s="147" t="s">
        <v>193</v>
      </c>
      <c r="E246" s="154" t="s">
        <v>3</v>
      </c>
      <c r="F246" s="155" t="s">
        <v>323</v>
      </c>
      <c r="H246" s="154" t="s">
        <v>3</v>
      </c>
      <c r="I246" s="156"/>
      <c r="L246" s="153"/>
      <c r="M246" s="157"/>
      <c r="T246" s="158"/>
      <c r="AT246" s="154" t="s">
        <v>193</v>
      </c>
      <c r="AU246" s="154" t="s">
        <v>84</v>
      </c>
      <c r="AV246" s="12" t="s">
        <v>78</v>
      </c>
      <c r="AW246" s="12" t="s">
        <v>35</v>
      </c>
      <c r="AX246" s="12" t="s">
        <v>74</v>
      </c>
      <c r="AY246" s="154" t="s">
        <v>179</v>
      </c>
    </row>
    <row r="247" spans="2:65" s="13" customFormat="1">
      <c r="B247" s="159"/>
      <c r="D247" s="147" t="s">
        <v>193</v>
      </c>
      <c r="E247" s="160" t="s">
        <v>3</v>
      </c>
      <c r="F247" s="161" t="s">
        <v>324</v>
      </c>
      <c r="H247" s="162">
        <v>386.33800000000002</v>
      </c>
      <c r="I247" s="163"/>
      <c r="L247" s="159"/>
      <c r="M247" s="164"/>
      <c r="T247" s="165"/>
      <c r="AT247" s="160" t="s">
        <v>193</v>
      </c>
      <c r="AU247" s="160" t="s">
        <v>84</v>
      </c>
      <c r="AV247" s="13" t="s">
        <v>82</v>
      </c>
      <c r="AW247" s="13" t="s">
        <v>35</v>
      </c>
      <c r="AX247" s="13" t="s">
        <v>74</v>
      </c>
      <c r="AY247" s="160" t="s">
        <v>179</v>
      </c>
    </row>
    <row r="248" spans="2:65" s="12" customFormat="1">
      <c r="B248" s="153"/>
      <c r="D248" s="147" t="s">
        <v>193</v>
      </c>
      <c r="E248" s="154" t="s">
        <v>3</v>
      </c>
      <c r="F248" s="155" t="s">
        <v>325</v>
      </c>
      <c r="H248" s="154" t="s">
        <v>3</v>
      </c>
      <c r="I248" s="156"/>
      <c r="L248" s="153"/>
      <c r="M248" s="157"/>
      <c r="T248" s="158"/>
      <c r="AT248" s="154" t="s">
        <v>193</v>
      </c>
      <c r="AU248" s="154" t="s">
        <v>84</v>
      </c>
      <c r="AV248" s="12" t="s">
        <v>78</v>
      </c>
      <c r="AW248" s="12" t="s">
        <v>35</v>
      </c>
      <c r="AX248" s="12" t="s">
        <v>74</v>
      </c>
      <c r="AY248" s="154" t="s">
        <v>179</v>
      </c>
    </row>
    <row r="249" spans="2:65" s="13" customFormat="1">
      <c r="B249" s="159"/>
      <c r="D249" s="147" t="s">
        <v>193</v>
      </c>
      <c r="E249" s="160" t="s">
        <v>3</v>
      </c>
      <c r="F249" s="161" t="s">
        <v>326</v>
      </c>
      <c r="H249" s="162">
        <v>152.328</v>
      </c>
      <c r="I249" s="163"/>
      <c r="L249" s="159"/>
      <c r="M249" s="164"/>
      <c r="T249" s="165"/>
      <c r="AT249" s="160" t="s">
        <v>193</v>
      </c>
      <c r="AU249" s="160" t="s">
        <v>84</v>
      </c>
      <c r="AV249" s="13" t="s">
        <v>82</v>
      </c>
      <c r="AW249" s="13" t="s">
        <v>35</v>
      </c>
      <c r="AX249" s="13" t="s">
        <v>74</v>
      </c>
      <c r="AY249" s="160" t="s">
        <v>179</v>
      </c>
    </row>
    <row r="250" spans="2:65" s="12" customFormat="1">
      <c r="B250" s="153"/>
      <c r="D250" s="147" t="s">
        <v>193</v>
      </c>
      <c r="E250" s="154" t="s">
        <v>3</v>
      </c>
      <c r="F250" s="155" t="s">
        <v>327</v>
      </c>
      <c r="H250" s="154" t="s">
        <v>3</v>
      </c>
      <c r="I250" s="156"/>
      <c r="L250" s="153"/>
      <c r="M250" s="157"/>
      <c r="T250" s="158"/>
      <c r="AT250" s="154" t="s">
        <v>193</v>
      </c>
      <c r="AU250" s="154" t="s">
        <v>84</v>
      </c>
      <c r="AV250" s="12" t="s">
        <v>78</v>
      </c>
      <c r="AW250" s="12" t="s">
        <v>35</v>
      </c>
      <c r="AX250" s="12" t="s">
        <v>74</v>
      </c>
      <c r="AY250" s="154" t="s">
        <v>179</v>
      </c>
    </row>
    <row r="251" spans="2:65" s="13" customFormat="1">
      <c r="B251" s="159"/>
      <c r="D251" s="147" t="s">
        <v>193</v>
      </c>
      <c r="E251" s="160" t="s">
        <v>3</v>
      </c>
      <c r="F251" s="161" t="s">
        <v>328</v>
      </c>
      <c r="H251" s="162">
        <v>140.18899999999999</v>
      </c>
      <c r="I251" s="163"/>
      <c r="L251" s="159"/>
      <c r="M251" s="164"/>
      <c r="T251" s="165"/>
      <c r="AT251" s="160" t="s">
        <v>193</v>
      </c>
      <c r="AU251" s="160" t="s">
        <v>84</v>
      </c>
      <c r="AV251" s="13" t="s">
        <v>82</v>
      </c>
      <c r="AW251" s="13" t="s">
        <v>35</v>
      </c>
      <c r="AX251" s="13" t="s">
        <v>74</v>
      </c>
      <c r="AY251" s="160" t="s">
        <v>179</v>
      </c>
    </row>
    <row r="252" spans="2:65" s="12" customFormat="1">
      <c r="B252" s="153"/>
      <c r="D252" s="147" t="s">
        <v>193</v>
      </c>
      <c r="E252" s="154" t="s">
        <v>3</v>
      </c>
      <c r="F252" s="155" t="s">
        <v>329</v>
      </c>
      <c r="H252" s="154" t="s">
        <v>3</v>
      </c>
      <c r="I252" s="156"/>
      <c r="L252" s="153"/>
      <c r="M252" s="157"/>
      <c r="T252" s="158"/>
      <c r="AT252" s="154" t="s">
        <v>193</v>
      </c>
      <c r="AU252" s="154" t="s">
        <v>84</v>
      </c>
      <c r="AV252" s="12" t="s">
        <v>78</v>
      </c>
      <c r="AW252" s="12" t="s">
        <v>35</v>
      </c>
      <c r="AX252" s="12" t="s">
        <v>74</v>
      </c>
      <c r="AY252" s="154" t="s">
        <v>179</v>
      </c>
    </row>
    <row r="253" spans="2:65" s="13" customFormat="1">
      <c r="B253" s="159"/>
      <c r="D253" s="147" t="s">
        <v>193</v>
      </c>
      <c r="E253" s="160" t="s">
        <v>3</v>
      </c>
      <c r="F253" s="161" t="s">
        <v>330</v>
      </c>
      <c r="H253" s="162">
        <v>-168.35400000000001</v>
      </c>
      <c r="I253" s="163"/>
      <c r="L253" s="159"/>
      <c r="M253" s="164"/>
      <c r="T253" s="165"/>
      <c r="AT253" s="160" t="s">
        <v>193</v>
      </c>
      <c r="AU253" s="160" t="s">
        <v>84</v>
      </c>
      <c r="AV253" s="13" t="s">
        <v>82</v>
      </c>
      <c r="AW253" s="13" t="s">
        <v>35</v>
      </c>
      <c r="AX253" s="13" t="s">
        <v>74</v>
      </c>
      <c r="AY253" s="160" t="s">
        <v>179</v>
      </c>
    </row>
    <row r="254" spans="2:65" s="12" customFormat="1">
      <c r="B254" s="153"/>
      <c r="D254" s="147" t="s">
        <v>193</v>
      </c>
      <c r="E254" s="154" t="s">
        <v>3</v>
      </c>
      <c r="F254" s="155" t="s">
        <v>331</v>
      </c>
      <c r="H254" s="154" t="s">
        <v>3</v>
      </c>
      <c r="I254" s="156"/>
      <c r="L254" s="153"/>
      <c r="M254" s="157"/>
      <c r="T254" s="158"/>
      <c r="AT254" s="154" t="s">
        <v>193</v>
      </c>
      <c r="AU254" s="154" t="s">
        <v>84</v>
      </c>
      <c r="AV254" s="12" t="s">
        <v>78</v>
      </c>
      <c r="AW254" s="12" t="s">
        <v>35</v>
      </c>
      <c r="AX254" s="12" t="s">
        <v>74</v>
      </c>
      <c r="AY254" s="154" t="s">
        <v>179</v>
      </c>
    </row>
    <row r="255" spans="2:65" s="13" customFormat="1">
      <c r="B255" s="159"/>
      <c r="D255" s="147" t="s">
        <v>193</v>
      </c>
      <c r="E255" s="160" t="s">
        <v>3</v>
      </c>
      <c r="F255" s="161" t="s">
        <v>332</v>
      </c>
      <c r="H255" s="162">
        <v>9.984</v>
      </c>
      <c r="I255" s="163"/>
      <c r="L255" s="159"/>
      <c r="M255" s="164"/>
      <c r="T255" s="165"/>
      <c r="AT255" s="160" t="s">
        <v>193</v>
      </c>
      <c r="AU255" s="160" t="s">
        <v>84</v>
      </c>
      <c r="AV255" s="13" t="s">
        <v>82</v>
      </c>
      <c r="AW255" s="13" t="s">
        <v>35</v>
      </c>
      <c r="AX255" s="13" t="s">
        <v>74</v>
      </c>
      <c r="AY255" s="160" t="s">
        <v>179</v>
      </c>
    </row>
    <row r="256" spans="2:65" s="12" customFormat="1">
      <c r="B256" s="153"/>
      <c r="D256" s="147" t="s">
        <v>193</v>
      </c>
      <c r="E256" s="154" t="s">
        <v>3</v>
      </c>
      <c r="F256" s="155" t="s">
        <v>333</v>
      </c>
      <c r="H256" s="154" t="s">
        <v>3</v>
      </c>
      <c r="I256" s="156"/>
      <c r="L256" s="153"/>
      <c r="M256" s="157"/>
      <c r="T256" s="158"/>
      <c r="AT256" s="154" t="s">
        <v>193</v>
      </c>
      <c r="AU256" s="154" t="s">
        <v>84</v>
      </c>
      <c r="AV256" s="12" t="s">
        <v>78</v>
      </c>
      <c r="AW256" s="12" t="s">
        <v>35</v>
      </c>
      <c r="AX256" s="12" t="s">
        <v>74</v>
      </c>
      <c r="AY256" s="154" t="s">
        <v>179</v>
      </c>
    </row>
    <row r="257" spans="2:65" s="13" customFormat="1">
      <c r="B257" s="159"/>
      <c r="D257" s="147" t="s">
        <v>193</v>
      </c>
      <c r="E257" s="160" t="s">
        <v>3</v>
      </c>
      <c r="F257" s="161" t="s">
        <v>334</v>
      </c>
      <c r="H257" s="162">
        <v>-24.905000000000001</v>
      </c>
      <c r="I257" s="163"/>
      <c r="L257" s="159"/>
      <c r="M257" s="164"/>
      <c r="T257" s="165"/>
      <c r="AT257" s="160" t="s">
        <v>193</v>
      </c>
      <c r="AU257" s="160" t="s">
        <v>84</v>
      </c>
      <c r="AV257" s="13" t="s">
        <v>82</v>
      </c>
      <c r="AW257" s="13" t="s">
        <v>35</v>
      </c>
      <c r="AX257" s="13" t="s">
        <v>74</v>
      </c>
      <c r="AY257" s="160" t="s">
        <v>179</v>
      </c>
    </row>
    <row r="258" spans="2:65" s="1" customFormat="1" ht="24.2" customHeight="1">
      <c r="B258" s="133"/>
      <c r="C258" s="134" t="s">
        <v>8</v>
      </c>
      <c r="D258" s="134" t="s">
        <v>184</v>
      </c>
      <c r="E258" s="135" t="s">
        <v>335</v>
      </c>
      <c r="F258" s="136" t="s">
        <v>336</v>
      </c>
      <c r="G258" s="137" t="s">
        <v>107</v>
      </c>
      <c r="H258" s="138">
        <v>16.748999999999999</v>
      </c>
      <c r="I258" s="139"/>
      <c r="J258" s="140">
        <f>ROUND(I258*H258,2)</f>
        <v>0</v>
      </c>
      <c r="K258" s="136" t="s">
        <v>187</v>
      </c>
      <c r="L258" s="33"/>
      <c r="M258" s="141" t="s">
        <v>3</v>
      </c>
      <c r="N258" s="142" t="s">
        <v>45</v>
      </c>
      <c r="P258" s="143">
        <f>O258*H258</f>
        <v>0</v>
      </c>
      <c r="Q258" s="143">
        <v>5.7000000000000002E-3</v>
      </c>
      <c r="R258" s="143">
        <f>Q258*H258</f>
        <v>9.5469299999999993E-2</v>
      </c>
      <c r="S258" s="143">
        <v>0</v>
      </c>
      <c r="T258" s="144">
        <f>S258*H258</f>
        <v>0</v>
      </c>
      <c r="AR258" s="145" t="s">
        <v>88</v>
      </c>
      <c r="AT258" s="145" t="s">
        <v>184</v>
      </c>
      <c r="AU258" s="145" t="s">
        <v>84</v>
      </c>
      <c r="AY258" s="18" t="s">
        <v>179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8" t="s">
        <v>78</v>
      </c>
      <c r="BK258" s="146">
        <f>ROUND(I258*H258,2)</f>
        <v>0</v>
      </c>
      <c r="BL258" s="18" t="s">
        <v>88</v>
      </c>
      <c r="BM258" s="145" t="s">
        <v>337</v>
      </c>
    </row>
    <row r="259" spans="2:65" s="1" customFormat="1" ht="19.5">
      <c r="B259" s="33"/>
      <c r="D259" s="147" t="s">
        <v>189</v>
      </c>
      <c r="F259" s="148" t="s">
        <v>338</v>
      </c>
      <c r="I259" s="149"/>
      <c r="L259" s="33"/>
      <c r="M259" s="150"/>
      <c r="T259" s="54"/>
      <c r="AT259" s="18" t="s">
        <v>189</v>
      </c>
      <c r="AU259" s="18" t="s">
        <v>84</v>
      </c>
    </row>
    <row r="260" spans="2:65" s="1" customFormat="1">
      <c r="B260" s="33"/>
      <c r="D260" s="151" t="s">
        <v>191</v>
      </c>
      <c r="F260" s="152" t="s">
        <v>339</v>
      </c>
      <c r="I260" s="149"/>
      <c r="L260" s="33"/>
      <c r="M260" s="150"/>
      <c r="T260" s="54"/>
      <c r="AT260" s="18" t="s">
        <v>191</v>
      </c>
      <c r="AU260" s="18" t="s">
        <v>84</v>
      </c>
    </row>
    <row r="261" spans="2:65" s="13" customFormat="1">
      <c r="B261" s="159"/>
      <c r="D261" s="147" t="s">
        <v>193</v>
      </c>
      <c r="E261" s="160" t="s">
        <v>3</v>
      </c>
      <c r="F261" s="161" t="s">
        <v>340</v>
      </c>
      <c r="H261" s="162">
        <v>16.748999999999999</v>
      </c>
      <c r="I261" s="163"/>
      <c r="L261" s="159"/>
      <c r="M261" s="164"/>
      <c r="T261" s="165"/>
      <c r="AT261" s="160" t="s">
        <v>193</v>
      </c>
      <c r="AU261" s="160" t="s">
        <v>84</v>
      </c>
      <c r="AV261" s="13" t="s">
        <v>82</v>
      </c>
      <c r="AW261" s="13" t="s">
        <v>35</v>
      </c>
      <c r="AX261" s="13" t="s">
        <v>74</v>
      </c>
      <c r="AY261" s="160" t="s">
        <v>179</v>
      </c>
    </row>
    <row r="262" spans="2:65" s="1" customFormat="1" ht="24.2" customHeight="1">
      <c r="B262" s="133"/>
      <c r="C262" s="134" t="s">
        <v>341</v>
      </c>
      <c r="D262" s="134" t="s">
        <v>184</v>
      </c>
      <c r="E262" s="135" t="s">
        <v>342</v>
      </c>
      <c r="F262" s="136" t="s">
        <v>343</v>
      </c>
      <c r="G262" s="137" t="s">
        <v>107</v>
      </c>
      <c r="H262" s="138">
        <v>793.46900000000005</v>
      </c>
      <c r="I262" s="139"/>
      <c r="J262" s="140">
        <f>ROUND(I262*H262,2)</f>
        <v>0</v>
      </c>
      <c r="K262" s="136" t="s">
        <v>187</v>
      </c>
      <c r="L262" s="33"/>
      <c r="M262" s="141" t="s">
        <v>3</v>
      </c>
      <c r="N262" s="142" t="s">
        <v>45</v>
      </c>
      <c r="P262" s="143">
        <f>O262*H262</f>
        <v>0</v>
      </c>
      <c r="Q262" s="143">
        <v>2.7499999999999998E-3</v>
      </c>
      <c r="R262" s="143">
        <f>Q262*H262</f>
        <v>2.1820397499999999</v>
      </c>
      <c r="S262" s="143">
        <v>0</v>
      </c>
      <c r="T262" s="144">
        <f>S262*H262</f>
        <v>0</v>
      </c>
      <c r="AR262" s="145" t="s">
        <v>88</v>
      </c>
      <c r="AT262" s="145" t="s">
        <v>184</v>
      </c>
      <c r="AU262" s="145" t="s">
        <v>84</v>
      </c>
      <c r="AY262" s="18" t="s">
        <v>179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8" t="s">
        <v>78</v>
      </c>
      <c r="BK262" s="146">
        <f>ROUND(I262*H262,2)</f>
        <v>0</v>
      </c>
      <c r="BL262" s="18" t="s">
        <v>88</v>
      </c>
      <c r="BM262" s="145" t="s">
        <v>344</v>
      </c>
    </row>
    <row r="263" spans="2:65" s="1" customFormat="1" ht="19.5">
      <c r="B263" s="33"/>
      <c r="D263" s="147" t="s">
        <v>189</v>
      </c>
      <c r="F263" s="148" t="s">
        <v>345</v>
      </c>
      <c r="I263" s="149"/>
      <c r="L263" s="33"/>
      <c r="M263" s="150"/>
      <c r="T263" s="54"/>
      <c r="AT263" s="18" t="s">
        <v>189</v>
      </c>
      <c r="AU263" s="18" t="s">
        <v>84</v>
      </c>
    </row>
    <row r="264" spans="2:65" s="1" customFormat="1">
      <c r="B264" s="33"/>
      <c r="D264" s="151" t="s">
        <v>191</v>
      </c>
      <c r="F264" s="152" t="s">
        <v>346</v>
      </c>
      <c r="I264" s="149"/>
      <c r="L264" s="33"/>
      <c r="M264" s="150"/>
      <c r="T264" s="54"/>
      <c r="AT264" s="18" t="s">
        <v>191</v>
      </c>
      <c r="AU264" s="18" t="s">
        <v>84</v>
      </c>
    </row>
    <row r="265" spans="2:65" s="13" customFormat="1">
      <c r="B265" s="159"/>
      <c r="D265" s="147" t="s">
        <v>193</v>
      </c>
      <c r="E265" s="160" t="s">
        <v>3</v>
      </c>
      <c r="F265" s="161" t="s">
        <v>142</v>
      </c>
      <c r="H265" s="162">
        <v>800.21</v>
      </c>
      <c r="I265" s="163"/>
      <c r="L265" s="159"/>
      <c r="M265" s="164"/>
      <c r="T265" s="165"/>
      <c r="AT265" s="160" t="s">
        <v>193</v>
      </c>
      <c r="AU265" s="160" t="s">
        <v>84</v>
      </c>
      <c r="AV265" s="13" t="s">
        <v>82</v>
      </c>
      <c r="AW265" s="13" t="s">
        <v>35</v>
      </c>
      <c r="AX265" s="13" t="s">
        <v>74</v>
      </c>
      <c r="AY265" s="160" t="s">
        <v>179</v>
      </c>
    </row>
    <row r="266" spans="2:65" s="12" customFormat="1">
      <c r="B266" s="153"/>
      <c r="D266" s="147" t="s">
        <v>193</v>
      </c>
      <c r="E266" s="154" t="s">
        <v>3</v>
      </c>
      <c r="F266" s="155" t="s">
        <v>221</v>
      </c>
      <c r="H266" s="154" t="s">
        <v>3</v>
      </c>
      <c r="I266" s="156"/>
      <c r="L266" s="153"/>
      <c r="M266" s="157"/>
      <c r="T266" s="158"/>
      <c r="AT266" s="154" t="s">
        <v>193</v>
      </c>
      <c r="AU266" s="154" t="s">
        <v>84</v>
      </c>
      <c r="AV266" s="12" t="s">
        <v>78</v>
      </c>
      <c r="AW266" s="12" t="s">
        <v>35</v>
      </c>
      <c r="AX266" s="12" t="s">
        <v>74</v>
      </c>
      <c r="AY266" s="154" t="s">
        <v>179</v>
      </c>
    </row>
    <row r="267" spans="2:65" s="13" customFormat="1">
      <c r="B267" s="159"/>
      <c r="D267" s="147" t="s">
        <v>193</v>
      </c>
      <c r="E267" s="160" t="s">
        <v>3</v>
      </c>
      <c r="F267" s="161" t="s">
        <v>222</v>
      </c>
      <c r="H267" s="162">
        <v>-40.719000000000001</v>
      </c>
      <c r="I267" s="163"/>
      <c r="L267" s="159"/>
      <c r="M267" s="164"/>
      <c r="T267" s="165"/>
      <c r="AT267" s="160" t="s">
        <v>193</v>
      </c>
      <c r="AU267" s="160" t="s">
        <v>84</v>
      </c>
      <c r="AV267" s="13" t="s">
        <v>82</v>
      </c>
      <c r="AW267" s="13" t="s">
        <v>35</v>
      </c>
      <c r="AX267" s="13" t="s">
        <v>74</v>
      </c>
      <c r="AY267" s="160" t="s">
        <v>179</v>
      </c>
    </row>
    <row r="268" spans="2:65" s="12" customFormat="1">
      <c r="B268" s="153"/>
      <c r="D268" s="147" t="s">
        <v>193</v>
      </c>
      <c r="E268" s="154" t="s">
        <v>3</v>
      </c>
      <c r="F268" s="155" t="s">
        <v>194</v>
      </c>
      <c r="H268" s="154" t="s">
        <v>3</v>
      </c>
      <c r="I268" s="156"/>
      <c r="L268" s="153"/>
      <c r="M268" s="157"/>
      <c r="T268" s="158"/>
      <c r="AT268" s="154" t="s">
        <v>193</v>
      </c>
      <c r="AU268" s="154" t="s">
        <v>84</v>
      </c>
      <c r="AV268" s="12" t="s">
        <v>78</v>
      </c>
      <c r="AW268" s="12" t="s">
        <v>35</v>
      </c>
      <c r="AX268" s="12" t="s">
        <v>74</v>
      </c>
      <c r="AY268" s="154" t="s">
        <v>179</v>
      </c>
    </row>
    <row r="269" spans="2:65" s="13" customFormat="1">
      <c r="B269" s="159"/>
      <c r="D269" s="147" t="s">
        <v>193</v>
      </c>
      <c r="E269" s="160" t="s">
        <v>3</v>
      </c>
      <c r="F269" s="161" t="s">
        <v>195</v>
      </c>
      <c r="H269" s="162">
        <v>4.4640000000000004</v>
      </c>
      <c r="I269" s="163"/>
      <c r="L269" s="159"/>
      <c r="M269" s="164"/>
      <c r="T269" s="165"/>
      <c r="AT269" s="160" t="s">
        <v>193</v>
      </c>
      <c r="AU269" s="160" t="s">
        <v>84</v>
      </c>
      <c r="AV269" s="13" t="s">
        <v>82</v>
      </c>
      <c r="AW269" s="13" t="s">
        <v>35</v>
      </c>
      <c r="AX269" s="13" t="s">
        <v>74</v>
      </c>
      <c r="AY269" s="160" t="s">
        <v>179</v>
      </c>
    </row>
    <row r="270" spans="2:65" s="13" customFormat="1">
      <c r="B270" s="159"/>
      <c r="D270" s="147" t="s">
        <v>193</v>
      </c>
      <c r="E270" s="160" t="s">
        <v>3</v>
      </c>
      <c r="F270" s="161" t="s">
        <v>223</v>
      </c>
      <c r="H270" s="162">
        <v>73.408000000000001</v>
      </c>
      <c r="I270" s="163"/>
      <c r="L270" s="159"/>
      <c r="M270" s="164"/>
      <c r="T270" s="165"/>
      <c r="AT270" s="160" t="s">
        <v>193</v>
      </c>
      <c r="AU270" s="160" t="s">
        <v>84</v>
      </c>
      <c r="AV270" s="13" t="s">
        <v>82</v>
      </c>
      <c r="AW270" s="13" t="s">
        <v>35</v>
      </c>
      <c r="AX270" s="13" t="s">
        <v>74</v>
      </c>
      <c r="AY270" s="160" t="s">
        <v>179</v>
      </c>
    </row>
    <row r="271" spans="2:65" s="12" customFormat="1">
      <c r="B271" s="153"/>
      <c r="D271" s="147" t="s">
        <v>193</v>
      </c>
      <c r="E271" s="154" t="s">
        <v>3</v>
      </c>
      <c r="F271" s="155" t="s">
        <v>224</v>
      </c>
      <c r="H271" s="154" t="s">
        <v>3</v>
      </c>
      <c r="I271" s="156"/>
      <c r="L271" s="153"/>
      <c r="M271" s="157"/>
      <c r="T271" s="158"/>
      <c r="AT271" s="154" t="s">
        <v>193</v>
      </c>
      <c r="AU271" s="154" t="s">
        <v>84</v>
      </c>
      <c r="AV271" s="12" t="s">
        <v>78</v>
      </c>
      <c r="AW271" s="12" t="s">
        <v>35</v>
      </c>
      <c r="AX271" s="12" t="s">
        <v>74</v>
      </c>
      <c r="AY271" s="154" t="s">
        <v>179</v>
      </c>
    </row>
    <row r="272" spans="2:65" s="13" customFormat="1">
      <c r="B272" s="159"/>
      <c r="D272" s="147" t="s">
        <v>193</v>
      </c>
      <c r="E272" s="160" t="s">
        <v>3</v>
      </c>
      <c r="F272" s="161" t="s">
        <v>225</v>
      </c>
      <c r="H272" s="162">
        <v>-43.893999999999998</v>
      </c>
      <c r="I272" s="163"/>
      <c r="L272" s="159"/>
      <c r="M272" s="164"/>
      <c r="T272" s="165"/>
      <c r="AT272" s="160" t="s">
        <v>193</v>
      </c>
      <c r="AU272" s="160" t="s">
        <v>84</v>
      </c>
      <c r="AV272" s="13" t="s">
        <v>82</v>
      </c>
      <c r="AW272" s="13" t="s">
        <v>35</v>
      </c>
      <c r="AX272" s="13" t="s">
        <v>74</v>
      </c>
      <c r="AY272" s="160" t="s">
        <v>179</v>
      </c>
    </row>
    <row r="273" spans="2:65" s="1" customFormat="1" ht="24.2" customHeight="1">
      <c r="B273" s="133"/>
      <c r="C273" s="134" t="s">
        <v>347</v>
      </c>
      <c r="D273" s="134" t="s">
        <v>184</v>
      </c>
      <c r="E273" s="135" t="s">
        <v>348</v>
      </c>
      <c r="F273" s="136" t="s">
        <v>349</v>
      </c>
      <c r="G273" s="137" t="s">
        <v>107</v>
      </c>
      <c r="H273" s="138">
        <v>168.35400000000001</v>
      </c>
      <c r="I273" s="139"/>
      <c r="J273" s="140">
        <f>ROUND(I273*H273,2)</f>
        <v>0</v>
      </c>
      <c r="K273" s="136" t="s">
        <v>187</v>
      </c>
      <c r="L273" s="33"/>
      <c r="M273" s="141" t="s">
        <v>3</v>
      </c>
      <c r="N273" s="142" t="s">
        <v>45</v>
      </c>
      <c r="P273" s="143">
        <f>O273*H273</f>
        <v>0</v>
      </c>
      <c r="Q273" s="143">
        <v>0</v>
      </c>
      <c r="R273" s="143">
        <f>Q273*H273</f>
        <v>0</v>
      </c>
      <c r="S273" s="143">
        <v>0</v>
      </c>
      <c r="T273" s="144">
        <f>S273*H273</f>
        <v>0</v>
      </c>
      <c r="AR273" s="145" t="s">
        <v>88</v>
      </c>
      <c r="AT273" s="145" t="s">
        <v>184</v>
      </c>
      <c r="AU273" s="145" t="s">
        <v>84</v>
      </c>
      <c r="AY273" s="18" t="s">
        <v>179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8" t="s">
        <v>78</v>
      </c>
      <c r="BK273" s="146">
        <f>ROUND(I273*H273,2)</f>
        <v>0</v>
      </c>
      <c r="BL273" s="18" t="s">
        <v>88</v>
      </c>
      <c r="BM273" s="145" t="s">
        <v>350</v>
      </c>
    </row>
    <row r="274" spans="2:65" s="1" customFormat="1" ht="19.5">
      <c r="B274" s="33"/>
      <c r="D274" s="147" t="s">
        <v>189</v>
      </c>
      <c r="F274" s="148" t="s">
        <v>351</v>
      </c>
      <c r="I274" s="149"/>
      <c r="L274" s="33"/>
      <c r="M274" s="150"/>
      <c r="T274" s="54"/>
      <c r="AT274" s="18" t="s">
        <v>189</v>
      </c>
      <c r="AU274" s="18" t="s">
        <v>84</v>
      </c>
    </row>
    <row r="275" spans="2:65" s="1" customFormat="1">
      <c r="B275" s="33"/>
      <c r="D275" s="151" t="s">
        <v>191</v>
      </c>
      <c r="F275" s="152" t="s">
        <v>352</v>
      </c>
      <c r="I275" s="149"/>
      <c r="L275" s="33"/>
      <c r="M275" s="150"/>
      <c r="T275" s="54"/>
      <c r="AT275" s="18" t="s">
        <v>191</v>
      </c>
      <c r="AU275" s="18" t="s">
        <v>84</v>
      </c>
    </row>
    <row r="276" spans="2:65" s="13" customFormat="1">
      <c r="B276" s="159"/>
      <c r="D276" s="147" t="s">
        <v>193</v>
      </c>
      <c r="E276" s="160" t="s">
        <v>3</v>
      </c>
      <c r="F276" s="161" t="s">
        <v>139</v>
      </c>
      <c r="H276" s="162">
        <v>168.35400000000001</v>
      </c>
      <c r="I276" s="163"/>
      <c r="L276" s="159"/>
      <c r="M276" s="164"/>
      <c r="T276" s="165"/>
      <c r="AT276" s="160" t="s">
        <v>193</v>
      </c>
      <c r="AU276" s="160" t="s">
        <v>84</v>
      </c>
      <c r="AV276" s="13" t="s">
        <v>82</v>
      </c>
      <c r="AW276" s="13" t="s">
        <v>35</v>
      </c>
      <c r="AX276" s="13" t="s">
        <v>74</v>
      </c>
      <c r="AY276" s="160" t="s">
        <v>179</v>
      </c>
    </row>
    <row r="277" spans="2:65" s="1" customFormat="1" ht="16.5" customHeight="1">
      <c r="B277" s="133"/>
      <c r="C277" s="134" t="s">
        <v>353</v>
      </c>
      <c r="D277" s="134" t="s">
        <v>184</v>
      </c>
      <c r="E277" s="135" t="s">
        <v>354</v>
      </c>
      <c r="F277" s="136" t="s">
        <v>355</v>
      </c>
      <c r="G277" s="137" t="s">
        <v>107</v>
      </c>
      <c r="H277" s="138">
        <v>905.68200000000002</v>
      </c>
      <c r="I277" s="139"/>
      <c r="J277" s="140">
        <f>ROUND(I277*H277,2)</f>
        <v>0</v>
      </c>
      <c r="K277" s="136" t="s">
        <v>187</v>
      </c>
      <c r="L277" s="33"/>
      <c r="M277" s="141" t="s">
        <v>3</v>
      </c>
      <c r="N277" s="142" t="s">
        <v>45</v>
      </c>
      <c r="P277" s="143">
        <f>O277*H277</f>
        <v>0</v>
      </c>
      <c r="Q277" s="143">
        <v>0</v>
      </c>
      <c r="R277" s="143">
        <f>Q277*H277</f>
        <v>0</v>
      </c>
      <c r="S277" s="143">
        <v>0</v>
      </c>
      <c r="T277" s="144">
        <f>S277*H277</f>
        <v>0</v>
      </c>
      <c r="AR277" s="145" t="s">
        <v>88</v>
      </c>
      <c r="AT277" s="145" t="s">
        <v>184</v>
      </c>
      <c r="AU277" s="145" t="s">
        <v>84</v>
      </c>
      <c r="AY277" s="18" t="s">
        <v>179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8" t="s">
        <v>78</v>
      </c>
      <c r="BK277" s="146">
        <f>ROUND(I277*H277,2)</f>
        <v>0</v>
      </c>
      <c r="BL277" s="18" t="s">
        <v>88</v>
      </c>
      <c r="BM277" s="145" t="s">
        <v>356</v>
      </c>
    </row>
    <row r="278" spans="2:65" s="1" customFormat="1">
      <c r="B278" s="33"/>
      <c r="D278" s="147" t="s">
        <v>189</v>
      </c>
      <c r="F278" s="148" t="s">
        <v>357</v>
      </c>
      <c r="I278" s="149"/>
      <c r="L278" s="33"/>
      <c r="M278" s="150"/>
      <c r="T278" s="54"/>
      <c r="AT278" s="18" t="s">
        <v>189</v>
      </c>
      <c r="AU278" s="18" t="s">
        <v>84</v>
      </c>
    </row>
    <row r="279" spans="2:65" s="1" customFormat="1">
      <c r="B279" s="33"/>
      <c r="D279" s="151" t="s">
        <v>191</v>
      </c>
      <c r="F279" s="152" t="s">
        <v>358</v>
      </c>
      <c r="I279" s="149"/>
      <c r="L279" s="33"/>
      <c r="M279" s="150"/>
      <c r="T279" s="54"/>
      <c r="AT279" s="18" t="s">
        <v>191</v>
      </c>
      <c r="AU279" s="18" t="s">
        <v>84</v>
      </c>
    </row>
    <row r="280" spans="2:65" s="13" customFormat="1">
      <c r="B280" s="159"/>
      <c r="D280" s="147" t="s">
        <v>193</v>
      </c>
      <c r="E280" s="160" t="s">
        <v>3</v>
      </c>
      <c r="F280" s="161" t="s">
        <v>142</v>
      </c>
      <c r="H280" s="162">
        <v>800.21</v>
      </c>
      <c r="I280" s="163"/>
      <c r="L280" s="159"/>
      <c r="M280" s="164"/>
      <c r="T280" s="165"/>
      <c r="AT280" s="160" t="s">
        <v>193</v>
      </c>
      <c r="AU280" s="160" t="s">
        <v>84</v>
      </c>
      <c r="AV280" s="13" t="s">
        <v>82</v>
      </c>
      <c r="AW280" s="13" t="s">
        <v>35</v>
      </c>
      <c r="AX280" s="13" t="s">
        <v>74</v>
      </c>
      <c r="AY280" s="160" t="s">
        <v>179</v>
      </c>
    </row>
    <row r="281" spans="2:65" s="13" customFormat="1">
      <c r="B281" s="159"/>
      <c r="D281" s="147" t="s">
        <v>193</v>
      </c>
      <c r="E281" s="160" t="s">
        <v>3</v>
      </c>
      <c r="F281" s="161" t="s">
        <v>334</v>
      </c>
      <c r="H281" s="162">
        <v>-24.905000000000001</v>
      </c>
      <c r="I281" s="163"/>
      <c r="L281" s="159"/>
      <c r="M281" s="164"/>
      <c r="T281" s="165"/>
      <c r="AT281" s="160" t="s">
        <v>193</v>
      </c>
      <c r="AU281" s="160" t="s">
        <v>84</v>
      </c>
      <c r="AV281" s="13" t="s">
        <v>82</v>
      </c>
      <c r="AW281" s="13" t="s">
        <v>35</v>
      </c>
      <c r="AX281" s="13" t="s">
        <v>74</v>
      </c>
      <c r="AY281" s="160" t="s">
        <v>179</v>
      </c>
    </row>
    <row r="282" spans="2:65" s="13" customFormat="1">
      <c r="B282" s="159"/>
      <c r="D282" s="147" t="s">
        <v>193</v>
      </c>
      <c r="E282" s="160" t="s">
        <v>3</v>
      </c>
      <c r="F282" s="161" t="s">
        <v>131</v>
      </c>
      <c r="H282" s="162">
        <v>130.37700000000001</v>
      </c>
      <c r="I282" s="163"/>
      <c r="L282" s="159"/>
      <c r="M282" s="164"/>
      <c r="T282" s="165"/>
      <c r="AT282" s="160" t="s">
        <v>193</v>
      </c>
      <c r="AU282" s="160" t="s">
        <v>84</v>
      </c>
      <c r="AV282" s="13" t="s">
        <v>82</v>
      </c>
      <c r="AW282" s="13" t="s">
        <v>35</v>
      </c>
      <c r="AX282" s="13" t="s">
        <v>74</v>
      </c>
      <c r="AY282" s="160" t="s">
        <v>179</v>
      </c>
    </row>
    <row r="283" spans="2:65" s="11" customFormat="1" ht="20.85" customHeight="1">
      <c r="B283" s="121"/>
      <c r="D283" s="122" t="s">
        <v>73</v>
      </c>
      <c r="E283" s="131" t="s">
        <v>359</v>
      </c>
      <c r="F283" s="131" t="s">
        <v>360</v>
      </c>
      <c r="I283" s="124"/>
      <c r="J283" s="132">
        <f>BK283</f>
        <v>0</v>
      </c>
      <c r="L283" s="121"/>
      <c r="M283" s="126"/>
      <c r="P283" s="127">
        <f>SUM(P284:P304)</f>
        <v>0</v>
      </c>
      <c r="R283" s="127">
        <f>SUM(R284:R304)</f>
        <v>3.9199999999999999E-2</v>
      </c>
      <c r="T283" s="128">
        <f>SUM(T284:T304)</f>
        <v>0</v>
      </c>
      <c r="AR283" s="122" t="s">
        <v>78</v>
      </c>
      <c r="AT283" s="129" t="s">
        <v>73</v>
      </c>
      <c r="AU283" s="129" t="s">
        <v>82</v>
      </c>
      <c r="AY283" s="122" t="s">
        <v>179</v>
      </c>
      <c r="BK283" s="130">
        <f>SUM(BK284:BK304)</f>
        <v>0</v>
      </c>
    </row>
    <row r="284" spans="2:65" s="1" customFormat="1" ht="24.2" customHeight="1">
      <c r="B284" s="133"/>
      <c r="C284" s="134" t="s">
        <v>361</v>
      </c>
      <c r="D284" s="134" t="s">
        <v>184</v>
      </c>
      <c r="E284" s="135" t="s">
        <v>362</v>
      </c>
      <c r="F284" s="136" t="s">
        <v>363</v>
      </c>
      <c r="G284" s="137" t="s">
        <v>364</v>
      </c>
      <c r="H284" s="138">
        <v>6</v>
      </c>
      <c r="I284" s="139"/>
      <c r="J284" s="140">
        <f>ROUND(I284*H284,2)</f>
        <v>0</v>
      </c>
      <c r="K284" s="136" t="s">
        <v>187</v>
      </c>
      <c r="L284" s="33"/>
      <c r="M284" s="141" t="s">
        <v>3</v>
      </c>
      <c r="N284" s="142" t="s">
        <v>45</v>
      </c>
      <c r="P284" s="143">
        <f>O284*H284</f>
        <v>0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45" t="s">
        <v>88</v>
      </c>
      <c r="AT284" s="145" t="s">
        <v>184</v>
      </c>
      <c r="AU284" s="145" t="s">
        <v>84</v>
      </c>
      <c r="AY284" s="18" t="s">
        <v>179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8" t="s">
        <v>78</v>
      </c>
      <c r="BK284" s="146">
        <f>ROUND(I284*H284,2)</f>
        <v>0</v>
      </c>
      <c r="BL284" s="18" t="s">
        <v>88</v>
      </c>
      <c r="BM284" s="145" t="s">
        <v>365</v>
      </c>
    </row>
    <row r="285" spans="2:65" s="1" customFormat="1" ht="19.5">
      <c r="B285" s="33"/>
      <c r="D285" s="147" t="s">
        <v>189</v>
      </c>
      <c r="F285" s="148" t="s">
        <v>366</v>
      </c>
      <c r="I285" s="149"/>
      <c r="L285" s="33"/>
      <c r="M285" s="150"/>
      <c r="T285" s="54"/>
      <c r="AT285" s="18" t="s">
        <v>189</v>
      </c>
      <c r="AU285" s="18" t="s">
        <v>84</v>
      </c>
    </row>
    <row r="286" spans="2:65" s="1" customFormat="1">
      <c r="B286" s="33"/>
      <c r="D286" s="151" t="s">
        <v>191</v>
      </c>
      <c r="F286" s="152" t="s">
        <v>367</v>
      </c>
      <c r="I286" s="149"/>
      <c r="L286" s="33"/>
      <c r="M286" s="150"/>
      <c r="T286" s="54"/>
      <c r="AT286" s="18" t="s">
        <v>191</v>
      </c>
      <c r="AU286" s="18" t="s">
        <v>84</v>
      </c>
    </row>
    <row r="287" spans="2:65" s="12" customFormat="1">
      <c r="B287" s="153"/>
      <c r="D287" s="147" t="s">
        <v>193</v>
      </c>
      <c r="E287" s="154" t="s">
        <v>3</v>
      </c>
      <c r="F287" s="155" t="s">
        <v>368</v>
      </c>
      <c r="H287" s="154" t="s">
        <v>3</v>
      </c>
      <c r="I287" s="156"/>
      <c r="L287" s="153"/>
      <c r="M287" s="157"/>
      <c r="T287" s="158"/>
      <c r="AT287" s="154" t="s">
        <v>193</v>
      </c>
      <c r="AU287" s="154" t="s">
        <v>84</v>
      </c>
      <c r="AV287" s="12" t="s">
        <v>78</v>
      </c>
      <c r="AW287" s="12" t="s">
        <v>35</v>
      </c>
      <c r="AX287" s="12" t="s">
        <v>74</v>
      </c>
      <c r="AY287" s="154" t="s">
        <v>179</v>
      </c>
    </row>
    <row r="288" spans="2:65" s="13" customFormat="1">
      <c r="B288" s="159"/>
      <c r="D288" s="147" t="s">
        <v>193</v>
      </c>
      <c r="E288" s="160" t="s">
        <v>3</v>
      </c>
      <c r="F288" s="161" t="s">
        <v>180</v>
      </c>
      <c r="H288" s="162">
        <v>6</v>
      </c>
      <c r="I288" s="163"/>
      <c r="L288" s="159"/>
      <c r="M288" s="164"/>
      <c r="T288" s="165"/>
      <c r="AT288" s="160" t="s">
        <v>193</v>
      </c>
      <c r="AU288" s="160" t="s">
        <v>84</v>
      </c>
      <c r="AV288" s="13" t="s">
        <v>82</v>
      </c>
      <c r="AW288" s="13" t="s">
        <v>35</v>
      </c>
      <c r="AX288" s="13" t="s">
        <v>74</v>
      </c>
      <c r="AY288" s="160" t="s">
        <v>179</v>
      </c>
    </row>
    <row r="289" spans="2:65" s="1" customFormat="1" ht="16.5" customHeight="1">
      <c r="B289" s="133"/>
      <c r="C289" s="166" t="s">
        <v>369</v>
      </c>
      <c r="D289" s="166" t="s">
        <v>237</v>
      </c>
      <c r="E289" s="167" t="s">
        <v>370</v>
      </c>
      <c r="F289" s="168" t="s">
        <v>371</v>
      </c>
      <c r="G289" s="169" t="s">
        <v>364</v>
      </c>
      <c r="H289" s="170">
        <v>6</v>
      </c>
      <c r="I289" s="171"/>
      <c r="J289" s="172">
        <f>ROUND(I289*H289,2)</f>
        <v>0</v>
      </c>
      <c r="K289" s="168" t="s">
        <v>3</v>
      </c>
      <c r="L289" s="173"/>
      <c r="M289" s="174" t="s">
        <v>3</v>
      </c>
      <c r="N289" s="175" t="s">
        <v>45</v>
      </c>
      <c r="P289" s="143">
        <f>O289*H289</f>
        <v>0</v>
      </c>
      <c r="Q289" s="143">
        <v>2.5999999999999999E-3</v>
      </c>
      <c r="R289" s="143">
        <f>Q289*H289</f>
        <v>1.5599999999999999E-2</v>
      </c>
      <c r="S289" s="143">
        <v>0</v>
      </c>
      <c r="T289" s="144">
        <f>S289*H289</f>
        <v>0</v>
      </c>
      <c r="AR289" s="145" t="s">
        <v>236</v>
      </c>
      <c r="AT289" s="145" t="s">
        <v>237</v>
      </c>
      <c r="AU289" s="145" t="s">
        <v>84</v>
      </c>
      <c r="AY289" s="18" t="s">
        <v>179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8" t="s">
        <v>78</v>
      </c>
      <c r="BK289" s="146">
        <f>ROUND(I289*H289,2)</f>
        <v>0</v>
      </c>
      <c r="BL289" s="18" t="s">
        <v>88</v>
      </c>
      <c r="BM289" s="145" t="s">
        <v>372</v>
      </c>
    </row>
    <row r="290" spans="2:65" s="1" customFormat="1">
      <c r="B290" s="33"/>
      <c r="D290" s="147" t="s">
        <v>189</v>
      </c>
      <c r="F290" s="148" t="s">
        <v>373</v>
      </c>
      <c r="I290" s="149"/>
      <c r="L290" s="33"/>
      <c r="M290" s="150"/>
      <c r="T290" s="54"/>
      <c r="AT290" s="18" t="s">
        <v>189</v>
      </c>
      <c r="AU290" s="18" t="s">
        <v>84</v>
      </c>
    </row>
    <row r="291" spans="2:65" s="12" customFormat="1">
      <c r="B291" s="153"/>
      <c r="D291" s="147" t="s">
        <v>193</v>
      </c>
      <c r="E291" s="154" t="s">
        <v>3</v>
      </c>
      <c r="F291" s="155" t="s">
        <v>368</v>
      </c>
      <c r="H291" s="154" t="s">
        <v>3</v>
      </c>
      <c r="I291" s="156"/>
      <c r="L291" s="153"/>
      <c r="M291" s="157"/>
      <c r="T291" s="158"/>
      <c r="AT291" s="154" t="s">
        <v>193</v>
      </c>
      <c r="AU291" s="154" t="s">
        <v>84</v>
      </c>
      <c r="AV291" s="12" t="s">
        <v>78</v>
      </c>
      <c r="AW291" s="12" t="s">
        <v>35</v>
      </c>
      <c r="AX291" s="12" t="s">
        <v>74</v>
      </c>
      <c r="AY291" s="154" t="s">
        <v>179</v>
      </c>
    </row>
    <row r="292" spans="2:65" s="13" customFormat="1">
      <c r="B292" s="159"/>
      <c r="D292" s="147" t="s">
        <v>193</v>
      </c>
      <c r="E292" s="160" t="s">
        <v>3</v>
      </c>
      <c r="F292" s="161" t="s">
        <v>180</v>
      </c>
      <c r="H292" s="162">
        <v>6</v>
      </c>
      <c r="I292" s="163"/>
      <c r="L292" s="159"/>
      <c r="M292" s="164"/>
      <c r="T292" s="165"/>
      <c r="AT292" s="160" t="s">
        <v>193</v>
      </c>
      <c r="AU292" s="160" t="s">
        <v>84</v>
      </c>
      <c r="AV292" s="13" t="s">
        <v>82</v>
      </c>
      <c r="AW292" s="13" t="s">
        <v>35</v>
      </c>
      <c r="AX292" s="13" t="s">
        <v>78</v>
      </c>
      <c r="AY292" s="160" t="s">
        <v>179</v>
      </c>
    </row>
    <row r="293" spans="2:65" s="1" customFormat="1" ht="24.2" customHeight="1">
      <c r="B293" s="133"/>
      <c r="C293" s="134" t="s">
        <v>374</v>
      </c>
      <c r="D293" s="134" t="s">
        <v>184</v>
      </c>
      <c r="E293" s="135" t="s">
        <v>375</v>
      </c>
      <c r="F293" s="136" t="s">
        <v>376</v>
      </c>
      <c r="G293" s="137" t="s">
        <v>364</v>
      </c>
      <c r="H293" s="138">
        <v>2</v>
      </c>
      <c r="I293" s="139"/>
      <c r="J293" s="140">
        <f>ROUND(I293*H293,2)</f>
        <v>0</v>
      </c>
      <c r="K293" s="136" t="s">
        <v>3</v>
      </c>
      <c r="L293" s="33"/>
      <c r="M293" s="141" t="s">
        <v>3</v>
      </c>
      <c r="N293" s="142" t="s">
        <v>45</v>
      </c>
      <c r="P293" s="143">
        <f>O293*H293</f>
        <v>0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AR293" s="145" t="s">
        <v>291</v>
      </c>
      <c r="AT293" s="145" t="s">
        <v>184</v>
      </c>
      <c r="AU293" s="145" t="s">
        <v>84</v>
      </c>
      <c r="AY293" s="18" t="s">
        <v>179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8" t="s">
        <v>78</v>
      </c>
      <c r="BK293" s="146">
        <f>ROUND(I293*H293,2)</f>
        <v>0</v>
      </c>
      <c r="BL293" s="18" t="s">
        <v>291</v>
      </c>
      <c r="BM293" s="145" t="s">
        <v>377</v>
      </c>
    </row>
    <row r="294" spans="2:65" s="1" customFormat="1">
      <c r="B294" s="33"/>
      <c r="D294" s="147" t="s">
        <v>189</v>
      </c>
      <c r="F294" s="148" t="s">
        <v>376</v>
      </c>
      <c r="I294" s="149"/>
      <c r="L294" s="33"/>
      <c r="M294" s="150"/>
      <c r="T294" s="54"/>
      <c r="AT294" s="18" t="s">
        <v>189</v>
      </c>
      <c r="AU294" s="18" t="s">
        <v>84</v>
      </c>
    </row>
    <row r="295" spans="2:65" s="12" customFormat="1">
      <c r="B295" s="153"/>
      <c r="D295" s="147" t="s">
        <v>193</v>
      </c>
      <c r="E295" s="154" t="s">
        <v>3</v>
      </c>
      <c r="F295" s="155" t="s">
        <v>378</v>
      </c>
      <c r="H295" s="154" t="s">
        <v>3</v>
      </c>
      <c r="I295" s="156"/>
      <c r="L295" s="153"/>
      <c r="M295" s="157"/>
      <c r="T295" s="158"/>
      <c r="AT295" s="154" t="s">
        <v>193</v>
      </c>
      <c r="AU295" s="154" t="s">
        <v>84</v>
      </c>
      <c r="AV295" s="12" t="s">
        <v>78</v>
      </c>
      <c r="AW295" s="12" t="s">
        <v>35</v>
      </c>
      <c r="AX295" s="12" t="s">
        <v>74</v>
      </c>
      <c r="AY295" s="154" t="s">
        <v>179</v>
      </c>
    </row>
    <row r="296" spans="2:65" s="13" customFormat="1">
      <c r="B296" s="159"/>
      <c r="D296" s="147" t="s">
        <v>193</v>
      </c>
      <c r="E296" s="160" t="s">
        <v>3</v>
      </c>
      <c r="F296" s="161" t="s">
        <v>82</v>
      </c>
      <c r="H296" s="162">
        <v>2</v>
      </c>
      <c r="I296" s="163"/>
      <c r="L296" s="159"/>
      <c r="M296" s="164"/>
      <c r="T296" s="165"/>
      <c r="AT296" s="160" t="s">
        <v>193</v>
      </c>
      <c r="AU296" s="160" t="s">
        <v>84</v>
      </c>
      <c r="AV296" s="13" t="s">
        <v>82</v>
      </c>
      <c r="AW296" s="13" t="s">
        <v>35</v>
      </c>
      <c r="AX296" s="13" t="s">
        <v>74</v>
      </c>
      <c r="AY296" s="160" t="s">
        <v>179</v>
      </c>
    </row>
    <row r="297" spans="2:65" s="1" customFormat="1" ht="24.2" customHeight="1">
      <c r="B297" s="133"/>
      <c r="C297" s="166" t="s">
        <v>379</v>
      </c>
      <c r="D297" s="166" t="s">
        <v>237</v>
      </c>
      <c r="E297" s="167" t="s">
        <v>380</v>
      </c>
      <c r="F297" s="168" t="s">
        <v>381</v>
      </c>
      <c r="G297" s="169" t="s">
        <v>364</v>
      </c>
      <c r="H297" s="170">
        <v>1</v>
      </c>
      <c r="I297" s="171"/>
      <c r="J297" s="172">
        <f>ROUND(I297*H297,2)</f>
        <v>0</v>
      </c>
      <c r="K297" s="168" t="s">
        <v>3</v>
      </c>
      <c r="L297" s="173"/>
      <c r="M297" s="174" t="s">
        <v>3</v>
      </c>
      <c r="N297" s="175" t="s">
        <v>45</v>
      </c>
      <c r="P297" s="143">
        <f>O297*H297</f>
        <v>0</v>
      </c>
      <c r="Q297" s="143">
        <v>1.18E-2</v>
      </c>
      <c r="R297" s="143">
        <f>Q297*H297</f>
        <v>1.18E-2</v>
      </c>
      <c r="S297" s="143">
        <v>0</v>
      </c>
      <c r="T297" s="144">
        <f>S297*H297</f>
        <v>0</v>
      </c>
      <c r="AR297" s="145" t="s">
        <v>382</v>
      </c>
      <c r="AT297" s="145" t="s">
        <v>237</v>
      </c>
      <c r="AU297" s="145" t="s">
        <v>84</v>
      </c>
      <c r="AY297" s="18" t="s">
        <v>179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8" t="s">
        <v>78</v>
      </c>
      <c r="BK297" s="146">
        <f>ROUND(I297*H297,2)</f>
        <v>0</v>
      </c>
      <c r="BL297" s="18" t="s">
        <v>291</v>
      </c>
      <c r="BM297" s="145" t="s">
        <v>383</v>
      </c>
    </row>
    <row r="298" spans="2:65" s="1" customFormat="1" ht="19.5">
      <c r="B298" s="33"/>
      <c r="D298" s="147" t="s">
        <v>189</v>
      </c>
      <c r="F298" s="148" t="s">
        <v>381</v>
      </c>
      <c r="I298" s="149"/>
      <c r="L298" s="33"/>
      <c r="M298" s="150"/>
      <c r="T298" s="54"/>
      <c r="AT298" s="18" t="s">
        <v>189</v>
      </c>
      <c r="AU298" s="18" t="s">
        <v>84</v>
      </c>
    </row>
    <row r="299" spans="2:65" s="12" customFormat="1">
      <c r="B299" s="153"/>
      <c r="D299" s="147" t="s">
        <v>193</v>
      </c>
      <c r="E299" s="154" t="s">
        <v>3</v>
      </c>
      <c r="F299" s="155" t="s">
        <v>384</v>
      </c>
      <c r="H299" s="154" t="s">
        <v>3</v>
      </c>
      <c r="I299" s="156"/>
      <c r="L299" s="153"/>
      <c r="M299" s="157"/>
      <c r="T299" s="158"/>
      <c r="AT299" s="154" t="s">
        <v>193</v>
      </c>
      <c r="AU299" s="154" t="s">
        <v>84</v>
      </c>
      <c r="AV299" s="12" t="s">
        <v>78</v>
      </c>
      <c r="AW299" s="12" t="s">
        <v>35</v>
      </c>
      <c r="AX299" s="12" t="s">
        <v>74</v>
      </c>
      <c r="AY299" s="154" t="s">
        <v>179</v>
      </c>
    </row>
    <row r="300" spans="2:65" s="13" customFormat="1">
      <c r="B300" s="159"/>
      <c r="D300" s="147" t="s">
        <v>193</v>
      </c>
      <c r="E300" s="160" t="s">
        <v>3</v>
      </c>
      <c r="F300" s="161" t="s">
        <v>78</v>
      </c>
      <c r="H300" s="162">
        <v>1</v>
      </c>
      <c r="I300" s="163"/>
      <c r="L300" s="159"/>
      <c r="M300" s="164"/>
      <c r="T300" s="165"/>
      <c r="AT300" s="160" t="s">
        <v>193</v>
      </c>
      <c r="AU300" s="160" t="s">
        <v>84</v>
      </c>
      <c r="AV300" s="13" t="s">
        <v>82</v>
      </c>
      <c r="AW300" s="13" t="s">
        <v>35</v>
      </c>
      <c r="AX300" s="13" t="s">
        <v>74</v>
      </c>
      <c r="AY300" s="160" t="s">
        <v>179</v>
      </c>
    </row>
    <row r="301" spans="2:65" s="1" customFormat="1" ht="24.2" customHeight="1">
      <c r="B301" s="133"/>
      <c r="C301" s="166" t="s">
        <v>385</v>
      </c>
      <c r="D301" s="166" t="s">
        <v>237</v>
      </c>
      <c r="E301" s="167" t="s">
        <v>386</v>
      </c>
      <c r="F301" s="168" t="s">
        <v>387</v>
      </c>
      <c r="G301" s="169" t="s">
        <v>364</v>
      </c>
      <c r="H301" s="170">
        <v>1</v>
      </c>
      <c r="I301" s="171"/>
      <c r="J301" s="172">
        <f>ROUND(I301*H301,2)</f>
        <v>0</v>
      </c>
      <c r="K301" s="168" t="s">
        <v>3</v>
      </c>
      <c r="L301" s="173"/>
      <c r="M301" s="174" t="s">
        <v>3</v>
      </c>
      <c r="N301" s="175" t="s">
        <v>45</v>
      </c>
      <c r="P301" s="143">
        <f>O301*H301</f>
        <v>0</v>
      </c>
      <c r="Q301" s="143">
        <v>1.18E-2</v>
      </c>
      <c r="R301" s="143">
        <f>Q301*H301</f>
        <v>1.18E-2</v>
      </c>
      <c r="S301" s="143">
        <v>0</v>
      </c>
      <c r="T301" s="144">
        <f>S301*H301</f>
        <v>0</v>
      </c>
      <c r="AR301" s="145" t="s">
        <v>382</v>
      </c>
      <c r="AT301" s="145" t="s">
        <v>237</v>
      </c>
      <c r="AU301" s="145" t="s">
        <v>84</v>
      </c>
      <c r="AY301" s="18" t="s">
        <v>179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8" t="s">
        <v>78</v>
      </c>
      <c r="BK301" s="146">
        <f>ROUND(I301*H301,2)</f>
        <v>0</v>
      </c>
      <c r="BL301" s="18" t="s">
        <v>291</v>
      </c>
      <c r="BM301" s="145" t="s">
        <v>388</v>
      </c>
    </row>
    <row r="302" spans="2:65" s="1" customFormat="1" ht="19.5">
      <c r="B302" s="33"/>
      <c r="D302" s="147" t="s">
        <v>189</v>
      </c>
      <c r="F302" s="148" t="s">
        <v>387</v>
      </c>
      <c r="I302" s="149"/>
      <c r="L302" s="33"/>
      <c r="M302" s="150"/>
      <c r="T302" s="54"/>
      <c r="AT302" s="18" t="s">
        <v>189</v>
      </c>
      <c r="AU302" s="18" t="s">
        <v>84</v>
      </c>
    </row>
    <row r="303" spans="2:65" s="12" customFormat="1">
      <c r="B303" s="153"/>
      <c r="D303" s="147" t="s">
        <v>193</v>
      </c>
      <c r="E303" s="154" t="s">
        <v>3</v>
      </c>
      <c r="F303" s="155" t="s">
        <v>389</v>
      </c>
      <c r="H303" s="154" t="s">
        <v>3</v>
      </c>
      <c r="I303" s="156"/>
      <c r="L303" s="153"/>
      <c r="M303" s="157"/>
      <c r="T303" s="158"/>
      <c r="AT303" s="154" t="s">
        <v>193</v>
      </c>
      <c r="AU303" s="154" t="s">
        <v>84</v>
      </c>
      <c r="AV303" s="12" t="s">
        <v>78</v>
      </c>
      <c r="AW303" s="12" t="s">
        <v>35</v>
      </c>
      <c r="AX303" s="12" t="s">
        <v>74</v>
      </c>
      <c r="AY303" s="154" t="s">
        <v>179</v>
      </c>
    </row>
    <row r="304" spans="2:65" s="13" customFormat="1">
      <c r="B304" s="159"/>
      <c r="D304" s="147" t="s">
        <v>193</v>
      </c>
      <c r="E304" s="160" t="s">
        <v>3</v>
      </c>
      <c r="F304" s="161" t="s">
        <v>78</v>
      </c>
      <c r="H304" s="162">
        <v>1</v>
      </c>
      <c r="I304" s="163"/>
      <c r="L304" s="159"/>
      <c r="M304" s="164"/>
      <c r="T304" s="165"/>
      <c r="AT304" s="160" t="s">
        <v>193</v>
      </c>
      <c r="AU304" s="160" t="s">
        <v>84</v>
      </c>
      <c r="AV304" s="13" t="s">
        <v>82</v>
      </c>
      <c r="AW304" s="13" t="s">
        <v>35</v>
      </c>
      <c r="AX304" s="13" t="s">
        <v>74</v>
      </c>
      <c r="AY304" s="160" t="s">
        <v>179</v>
      </c>
    </row>
    <row r="305" spans="2:65" s="11" customFormat="1" ht="22.9" customHeight="1">
      <c r="B305" s="121"/>
      <c r="D305" s="122" t="s">
        <v>73</v>
      </c>
      <c r="E305" s="131" t="s">
        <v>242</v>
      </c>
      <c r="F305" s="131" t="s">
        <v>390</v>
      </c>
      <c r="I305" s="124"/>
      <c r="J305" s="132">
        <f>BK305</f>
        <v>0</v>
      </c>
      <c r="L305" s="121"/>
      <c r="M305" s="126"/>
      <c r="P305" s="127">
        <f>P306+P374+P379</f>
        <v>0</v>
      </c>
      <c r="R305" s="127">
        <f>R306+R374+R379</f>
        <v>9.0720000000000015E-4</v>
      </c>
      <c r="T305" s="128">
        <f>T306+T374+T379</f>
        <v>0</v>
      </c>
      <c r="AR305" s="122" t="s">
        <v>78</v>
      </c>
      <c r="AT305" s="129" t="s">
        <v>73</v>
      </c>
      <c r="AU305" s="129" t="s">
        <v>78</v>
      </c>
      <c r="AY305" s="122" t="s">
        <v>179</v>
      </c>
      <c r="BK305" s="130">
        <f>BK306+BK374+BK379</f>
        <v>0</v>
      </c>
    </row>
    <row r="306" spans="2:65" s="11" customFormat="1" ht="20.85" customHeight="1">
      <c r="B306" s="121"/>
      <c r="D306" s="122" t="s">
        <v>73</v>
      </c>
      <c r="E306" s="131" t="s">
        <v>391</v>
      </c>
      <c r="F306" s="131" t="s">
        <v>392</v>
      </c>
      <c r="I306" s="124"/>
      <c r="J306" s="132">
        <f>BK306</f>
        <v>0</v>
      </c>
      <c r="L306" s="121"/>
      <c r="M306" s="126"/>
      <c r="P306" s="127">
        <f>SUM(P307:P373)</f>
        <v>0</v>
      </c>
      <c r="R306" s="127">
        <f>SUM(R307:R373)</f>
        <v>9.0720000000000015E-4</v>
      </c>
      <c r="T306" s="128">
        <f>SUM(T307:T373)</f>
        <v>0</v>
      </c>
      <c r="AR306" s="122" t="s">
        <v>78</v>
      </c>
      <c r="AT306" s="129" t="s">
        <v>73</v>
      </c>
      <c r="AU306" s="129" t="s">
        <v>82</v>
      </c>
      <c r="AY306" s="122" t="s">
        <v>179</v>
      </c>
      <c r="BK306" s="130">
        <f>SUM(BK307:BK373)</f>
        <v>0</v>
      </c>
    </row>
    <row r="307" spans="2:65" s="1" customFormat="1" ht="33" customHeight="1">
      <c r="B307" s="133"/>
      <c r="C307" s="134" t="s">
        <v>393</v>
      </c>
      <c r="D307" s="134" t="s">
        <v>184</v>
      </c>
      <c r="E307" s="135" t="s">
        <v>394</v>
      </c>
      <c r="F307" s="136" t="s">
        <v>395</v>
      </c>
      <c r="G307" s="137" t="s">
        <v>107</v>
      </c>
      <c r="H307" s="138">
        <v>1176.06</v>
      </c>
      <c r="I307" s="139"/>
      <c r="J307" s="140">
        <f>ROUND(I307*H307,2)</f>
        <v>0</v>
      </c>
      <c r="K307" s="136" t="s">
        <v>187</v>
      </c>
      <c r="L307" s="33"/>
      <c r="M307" s="141" t="s">
        <v>3</v>
      </c>
      <c r="N307" s="142" t="s">
        <v>45</v>
      </c>
      <c r="P307" s="143">
        <f>O307*H307</f>
        <v>0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88</v>
      </c>
      <c r="AT307" s="145" t="s">
        <v>184</v>
      </c>
      <c r="AU307" s="145" t="s">
        <v>84</v>
      </c>
      <c r="AY307" s="18" t="s">
        <v>179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8" t="s">
        <v>78</v>
      </c>
      <c r="BK307" s="146">
        <f>ROUND(I307*H307,2)</f>
        <v>0</v>
      </c>
      <c r="BL307" s="18" t="s">
        <v>88</v>
      </c>
      <c r="BM307" s="145" t="s">
        <v>396</v>
      </c>
    </row>
    <row r="308" spans="2:65" s="1" customFormat="1" ht="29.25">
      <c r="B308" s="33"/>
      <c r="D308" s="147" t="s">
        <v>189</v>
      </c>
      <c r="F308" s="148" t="s">
        <v>397</v>
      </c>
      <c r="I308" s="149"/>
      <c r="L308" s="33"/>
      <c r="M308" s="150"/>
      <c r="T308" s="54"/>
      <c r="AT308" s="18" t="s">
        <v>189</v>
      </c>
      <c r="AU308" s="18" t="s">
        <v>84</v>
      </c>
    </row>
    <row r="309" spans="2:65" s="1" customFormat="1">
      <c r="B309" s="33"/>
      <c r="D309" s="151" t="s">
        <v>191</v>
      </c>
      <c r="F309" s="152" t="s">
        <v>398</v>
      </c>
      <c r="I309" s="149"/>
      <c r="L309" s="33"/>
      <c r="M309" s="150"/>
      <c r="T309" s="54"/>
      <c r="AT309" s="18" t="s">
        <v>191</v>
      </c>
      <c r="AU309" s="18" t="s">
        <v>84</v>
      </c>
    </row>
    <row r="310" spans="2:65" s="13" customFormat="1">
      <c r="B310" s="159"/>
      <c r="D310" s="147" t="s">
        <v>193</v>
      </c>
      <c r="E310" s="160" t="s">
        <v>3</v>
      </c>
      <c r="F310" s="161" t="s">
        <v>105</v>
      </c>
      <c r="H310" s="162">
        <v>1176.06</v>
      </c>
      <c r="I310" s="163"/>
      <c r="L310" s="159"/>
      <c r="M310" s="164"/>
      <c r="T310" s="165"/>
      <c r="AT310" s="160" t="s">
        <v>193</v>
      </c>
      <c r="AU310" s="160" t="s">
        <v>84</v>
      </c>
      <c r="AV310" s="13" t="s">
        <v>82</v>
      </c>
      <c r="AW310" s="13" t="s">
        <v>35</v>
      </c>
      <c r="AX310" s="13" t="s">
        <v>78</v>
      </c>
      <c r="AY310" s="160" t="s">
        <v>179</v>
      </c>
    </row>
    <row r="311" spans="2:65" s="1" customFormat="1" ht="37.9" customHeight="1">
      <c r="B311" s="133"/>
      <c r="C311" s="134" t="s">
        <v>399</v>
      </c>
      <c r="D311" s="134" t="s">
        <v>184</v>
      </c>
      <c r="E311" s="135" t="s">
        <v>400</v>
      </c>
      <c r="F311" s="136" t="s">
        <v>401</v>
      </c>
      <c r="G311" s="137" t="s">
        <v>107</v>
      </c>
      <c r="H311" s="138">
        <v>158768.1</v>
      </c>
      <c r="I311" s="139"/>
      <c r="J311" s="140">
        <f>ROUND(I311*H311,2)</f>
        <v>0</v>
      </c>
      <c r="K311" s="136" t="s">
        <v>187</v>
      </c>
      <c r="L311" s="33"/>
      <c r="M311" s="141" t="s">
        <v>3</v>
      </c>
      <c r="N311" s="142" t="s">
        <v>45</v>
      </c>
      <c r="P311" s="143">
        <f>O311*H311</f>
        <v>0</v>
      </c>
      <c r="Q311" s="143">
        <v>0</v>
      </c>
      <c r="R311" s="143">
        <f>Q311*H311</f>
        <v>0</v>
      </c>
      <c r="S311" s="143">
        <v>0</v>
      </c>
      <c r="T311" s="144">
        <f>S311*H311</f>
        <v>0</v>
      </c>
      <c r="AR311" s="145" t="s">
        <v>88</v>
      </c>
      <c r="AT311" s="145" t="s">
        <v>184</v>
      </c>
      <c r="AU311" s="145" t="s">
        <v>84</v>
      </c>
      <c r="AY311" s="18" t="s">
        <v>179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8" t="s">
        <v>78</v>
      </c>
      <c r="BK311" s="146">
        <f>ROUND(I311*H311,2)</f>
        <v>0</v>
      </c>
      <c r="BL311" s="18" t="s">
        <v>88</v>
      </c>
      <c r="BM311" s="145" t="s">
        <v>402</v>
      </c>
    </row>
    <row r="312" spans="2:65" s="1" customFormat="1" ht="29.25">
      <c r="B312" s="33"/>
      <c r="D312" s="147" t="s">
        <v>189</v>
      </c>
      <c r="F312" s="148" t="s">
        <v>403</v>
      </c>
      <c r="I312" s="149"/>
      <c r="L312" s="33"/>
      <c r="M312" s="150"/>
      <c r="T312" s="54"/>
      <c r="AT312" s="18" t="s">
        <v>189</v>
      </c>
      <c r="AU312" s="18" t="s">
        <v>84</v>
      </c>
    </row>
    <row r="313" spans="2:65" s="1" customFormat="1">
      <c r="B313" s="33"/>
      <c r="D313" s="151" t="s">
        <v>191</v>
      </c>
      <c r="F313" s="152" t="s">
        <v>404</v>
      </c>
      <c r="I313" s="149"/>
      <c r="L313" s="33"/>
      <c r="M313" s="150"/>
      <c r="T313" s="54"/>
      <c r="AT313" s="18" t="s">
        <v>191</v>
      </c>
      <c r="AU313" s="18" t="s">
        <v>84</v>
      </c>
    </row>
    <row r="314" spans="2:65" s="13" customFormat="1">
      <c r="B314" s="159"/>
      <c r="D314" s="147" t="s">
        <v>193</v>
      </c>
      <c r="E314" s="160" t="s">
        <v>3</v>
      </c>
      <c r="F314" s="161" t="s">
        <v>405</v>
      </c>
      <c r="H314" s="162">
        <v>158768.1</v>
      </c>
      <c r="I314" s="163"/>
      <c r="L314" s="159"/>
      <c r="M314" s="164"/>
      <c r="T314" s="165"/>
      <c r="AT314" s="160" t="s">
        <v>193</v>
      </c>
      <c r="AU314" s="160" t="s">
        <v>84</v>
      </c>
      <c r="AV314" s="13" t="s">
        <v>82</v>
      </c>
      <c r="AW314" s="13" t="s">
        <v>35</v>
      </c>
      <c r="AX314" s="13" t="s">
        <v>78</v>
      </c>
      <c r="AY314" s="160" t="s">
        <v>179</v>
      </c>
    </row>
    <row r="315" spans="2:65" s="1" customFormat="1" ht="44.25" customHeight="1">
      <c r="B315" s="133"/>
      <c r="C315" s="134" t="s">
        <v>382</v>
      </c>
      <c r="D315" s="134" t="s">
        <v>184</v>
      </c>
      <c r="E315" s="135" t="s">
        <v>406</v>
      </c>
      <c r="F315" s="136" t="s">
        <v>407</v>
      </c>
      <c r="G315" s="137" t="s">
        <v>364</v>
      </c>
      <c r="H315" s="138">
        <v>1</v>
      </c>
      <c r="I315" s="139"/>
      <c r="J315" s="140">
        <f>ROUND(I315*H315,2)</f>
        <v>0</v>
      </c>
      <c r="K315" s="136" t="s">
        <v>187</v>
      </c>
      <c r="L315" s="33"/>
      <c r="M315" s="141" t="s">
        <v>3</v>
      </c>
      <c r="N315" s="142" t="s">
        <v>45</v>
      </c>
      <c r="P315" s="143">
        <f>O315*H315</f>
        <v>0</v>
      </c>
      <c r="Q315" s="143">
        <v>0</v>
      </c>
      <c r="R315" s="143">
        <f>Q315*H315</f>
        <v>0</v>
      </c>
      <c r="S315" s="143">
        <v>0</v>
      </c>
      <c r="T315" s="144">
        <f>S315*H315</f>
        <v>0</v>
      </c>
      <c r="AR315" s="145" t="s">
        <v>88</v>
      </c>
      <c r="AT315" s="145" t="s">
        <v>184</v>
      </c>
      <c r="AU315" s="145" t="s">
        <v>84</v>
      </c>
      <c r="AY315" s="18" t="s">
        <v>179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8" t="s">
        <v>78</v>
      </c>
      <c r="BK315" s="146">
        <f>ROUND(I315*H315,2)</f>
        <v>0</v>
      </c>
      <c r="BL315" s="18" t="s">
        <v>88</v>
      </c>
      <c r="BM315" s="145" t="s">
        <v>408</v>
      </c>
    </row>
    <row r="316" spans="2:65" s="1" customFormat="1" ht="39">
      <c r="B316" s="33"/>
      <c r="D316" s="147" t="s">
        <v>189</v>
      </c>
      <c r="F316" s="148" t="s">
        <v>409</v>
      </c>
      <c r="I316" s="149"/>
      <c r="L316" s="33"/>
      <c r="M316" s="150"/>
      <c r="T316" s="54"/>
      <c r="AT316" s="18" t="s">
        <v>189</v>
      </c>
      <c r="AU316" s="18" t="s">
        <v>84</v>
      </c>
    </row>
    <row r="317" spans="2:65" s="1" customFormat="1">
      <c r="B317" s="33"/>
      <c r="D317" s="151" t="s">
        <v>191</v>
      </c>
      <c r="F317" s="152" t="s">
        <v>410</v>
      </c>
      <c r="I317" s="149"/>
      <c r="L317" s="33"/>
      <c r="M317" s="150"/>
      <c r="T317" s="54"/>
      <c r="AT317" s="18" t="s">
        <v>191</v>
      </c>
      <c r="AU317" s="18" t="s">
        <v>84</v>
      </c>
    </row>
    <row r="318" spans="2:65" s="13" customFormat="1">
      <c r="B318" s="159"/>
      <c r="D318" s="147" t="s">
        <v>193</v>
      </c>
      <c r="E318" s="160" t="s">
        <v>3</v>
      </c>
      <c r="F318" s="161" t="s">
        <v>78</v>
      </c>
      <c r="H318" s="162">
        <v>1</v>
      </c>
      <c r="I318" s="163"/>
      <c r="L318" s="159"/>
      <c r="M318" s="164"/>
      <c r="T318" s="165"/>
      <c r="AT318" s="160" t="s">
        <v>193</v>
      </c>
      <c r="AU318" s="160" t="s">
        <v>84</v>
      </c>
      <c r="AV318" s="13" t="s">
        <v>82</v>
      </c>
      <c r="AW318" s="13" t="s">
        <v>35</v>
      </c>
      <c r="AX318" s="13" t="s">
        <v>74</v>
      </c>
      <c r="AY318" s="160" t="s">
        <v>179</v>
      </c>
    </row>
    <row r="319" spans="2:65" s="1" customFormat="1" ht="33" customHeight="1">
      <c r="B319" s="133"/>
      <c r="C319" s="134" t="s">
        <v>411</v>
      </c>
      <c r="D319" s="134" t="s">
        <v>184</v>
      </c>
      <c r="E319" s="135" t="s">
        <v>412</v>
      </c>
      <c r="F319" s="136" t="s">
        <v>413</v>
      </c>
      <c r="G319" s="137" t="s">
        <v>107</v>
      </c>
      <c r="H319" s="138">
        <v>1176.06</v>
      </c>
      <c r="I319" s="139"/>
      <c r="J319" s="140">
        <f>ROUND(I319*H319,2)</f>
        <v>0</v>
      </c>
      <c r="K319" s="136" t="s">
        <v>187</v>
      </c>
      <c r="L319" s="33"/>
      <c r="M319" s="141" t="s">
        <v>3</v>
      </c>
      <c r="N319" s="142" t="s">
        <v>45</v>
      </c>
      <c r="P319" s="143">
        <f>O319*H319</f>
        <v>0</v>
      </c>
      <c r="Q319" s="143">
        <v>0</v>
      </c>
      <c r="R319" s="143">
        <f>Q319*H319</f>
        <v>0</v>
      </c>
      <c r="S319" s="143">
        <v>0</v>
      </c>
      <c r="T319" s="144">
        <f>S319*H319</f>
        <v>0</v>
      </c>
      <c r="AR319" s="145" t="s">
        <v>88</v>
      </c>
      <c r="AT319" s="145" t="s">
        <v>184</v>
      </c>
      <c r="AU319" s="145" t="s">
        <v>84</v>
      </c>
      <c r="AY319" s="18" t="s">
        <v>179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8" t="s">
        <v>78</v>
      </c>
      <c r="BK319" s="146">
        <f>ROUND(I319*H319,2)</f>
        <v>0</v>
      </c>
      <c r="BL319" s="18" t="s">
        <v>88</v>
      </c>
      <c r="BM319" s="145" t="s">
        <v>414</v>
      </c>
    </row>
    <row r="320" spans="2:65" s="1" customFormat="1" ht="29.25">
      <c r="B320" s="33"/>
      <c r="D320" s="147" t="s">
        <v>189</v>
      </c>
      <c r="F320" s="148" t="s">
        <v>415</v>
      </c>
      <c r="I320" s="149"/>
      <c r="L320" s="33"/>
      <c r="M320" s="150"/>
      <c r="T320" s="54"/>
      <c r="AT320" s="18" t="s">
        <v>189</v>
      </c>
      <c r="AU320" s="18" t="s">
        <v>84</v>
      </c>
    </row>
    <row r="321" spans="2:65" s="1" customFormat="1">
      <c r="B321" s="33"/>
      <c r="D321" s="151" t="s">
        <v>191</v>
      </c>
      <c r="F321" s="152" t="s">
        <v>416</v>
      </c>
      <c r="I321" s="149"/>
      <c r="L321" s="33"/>
      <c r="M321" s="150"/>
      <c r="T321" s="54"/>
      <c r="AT321" s="18" t="s">
        <v>191</v>
      </c>
      <c r="AU321" s="18" t="s">
        <v>84</v>
      </c>
    </row>
    <row r="322" spans="2:65" s="13" customFormat="1">
      <c r="B322" s="159"/>
      <c r="D322" s="147" t="s">
        <v>193</v>
      </c>
      <c r="E322" s="160" t="s">
        <v>3</v>
      </c>
      <c r="F322" s="161" t="s">
        <v>105</v>
      </c>
      <c r="H322" s="162">
        <v>1176.06</v>
      </c>
      <c r="I322" s="163"/>
      <c r="L322" s="159"/>
      <c r="M322" s="164"/>
      <c r="T322" s="165"/>
      <c r="AT322" s="160" t="s">
        <v>193</v>
      </c>
      <c r="AU322" s="160" t="s">
        <v>84</v>
      </c>
      <c r="AV322" s="13" t="s">
        <v>82</v>
      </c>
      <c r="AW322" s="13" t="s">
        <v>35</v>
      </c>
      <c r="AX322" s="13" t="s">
        <v>78</v>
      </c>
      <c r="AY322" s="160" t="s">
        <v>179</v>
      </c>
    </row>
    <row r="323" spans="2:65" s="1" customFormat="1" ht="24.2" customHeight="1">
      <c r="B323" s="133"/>
      <c r="C323" s="134" t="s">
        <v>417</v>
      </c>
      <c r="D323" s="134" t="s">
        <v>184</v>
      </c>
      <c r="E323" s="135" t="s">
        <v>418</v>
      </c>
      <c r="F323" s="136" t="s">
        <v>419</v>
      </c>
      <c r="G323" s="137" t="s">
        <v>420</v>
      </c>
      <c r="H323" s="138">
        <v>166.81800000000001</v>
      </c>
      <c r="I323" s="139"/>
      <c r="J323" s="140">
        <f>ROUND(I323*H323,2)</f>
        <v>0</v>
      </c>
      <c r="K323" s="136" t="s">
        <v>187</v>
      </c>
      <c r="L323" s="33"/>
      <c r="M323" s="141" t="s">
        <v>3</v>
      </c>
      <c r="N323" s="142" t="s">
        <v>45</v>
      </c>
      <c r="P323" s="143">
        <f>O323*H323</f>
        <v>0</v>
      </c>
      <c r="Q323" s="143">
        <v>0</v>
      </c>
      <c r="R323" s="143">
        <f>Q323*H323</f>
        <v>0</v>
      </c>
      <c r="S323" s="143">
        <v>0</v>
      </c>
      <c r="T323" s="144">
        <f>S323*H323</f>
        <v>0</v>
      </c>
      <c r="AR323" s="145" t="s">
        <v>88</v>
      </c>
      <c r="AT323" s="145" t="s">
        <v>184</v>
      </c>
      <c r="AU323" s="145" t="s">
        <v>84</v>
      </c>
      <c r="AY323" s="18" t="s">
        <v>179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8" t="s">
        <v>78</v>
      </c>
      <c r="BK323" s="146">
        <f>ROUND(I323*H323,2)</f>
        <v>0</v>
      </c>
      <c r="BL323" s="18" t="s">
        <v>88</v>
      </c>
      <c r="BM323" s="145" t="s">
        <v>421</v>
      </c>
    </row>
    <row r="324" spans="2:65" s="1" customFormat="1" ht="19.5">
      <c r="B324" s="33"/>
      <c r="D324" s="147" t="s">
        <v>189</v>
      </c>
      <c r="F324" s="148" t="s">
        <v>422</v>
      </c>
      <c r="I324" s="149"/>
      <c r="L324" s="33"/>
      <c r="M324" s="150"/>
      <c r="T324" s="54"/>
      <c r="AT324" s="18" t="s">
        <v>189</v>
      </c>
      <c r="AU324" s="18" t="s">
        <v>84</v>
      </c>
    </row>
    <row r="325" spans="2:65" s="1" customFormat="1">
      <c r="B325" s="33"/>
      <c r="D325" s="151" t="s">
        <v>191</v>
      </c>
      <c r="F325" s="152" t="s">
        <v>423</v>
      </c>
      <c r="I325" s="149"/>
      <c r="L325" s="33"/>
      <c r="M325" s="150"/>
      <c r="T325" s="54"/>
      <c r="AT325" s="18" t="s">
        <v>191</v>
      </c>
      <c r="AU325" s="18" t="s">
        <v>84</v>
      </c>
    </row>
    <row r="326" spans="2:65" s="12" customFormat="1">
      <c r="B326" s="153"/>
      <c r="D326" s="147" t="s">
        <v>193</v>
      </c>
      <c r="E326" s="154" t="s">
        <v>3</v>
      </c>
      <c r="F326" s="155" t="s">
        <v>424</v>
      </c>
      <c r="H326" s="154" t="s">
        <v>3</v>
      </c>
      <c r="I326" s="156"/>
      <c r="L326" s="153"/>
      <c r="M326" s="157"/>
      <c r="T326" s="158"/>
      <c r="AT326" s="154" t="s">
        <v>193</v>
      </c>
      <c r="AU326" s="154" t="s">
        <v>84</v>
      </c>
      <c r="AV326" s="12" t="s">
        <v>78</v>
      </c>
      <c r="AW326" s="12" t="s">
        <v>35</v>
      </c>
      <c r="AX326" s="12" t="s">
        <v>74</v>
      </c>
      <c r="AY326" s="154" t="s">
        <v>179</v>
      </c>
    </row>
    <row r="327" spans="2:65" s="13" customFormat="1">
      <c r="B327" s="159"/>
      <c r="D327" s="147" t="s">
        <v>193</v>
      </c>
      <c r="E327" s="160" t="s">
        <v>3</v>
      </c>
      <c r="F327" s="161" t="s">
        <v>425</v>
      </c>
      <c r="H327" s="162">
        <v>115.11</v>
      </c>
      <c r="I327" s="163"/>
      <c r="L327" s="159"/>
      <c r="M327" s="164"/>
      <c r="T327" s="165"/>
      <c r="AT327" s="160" t="s">
        <v>193</v>
      </c>
      <c r="AU327" s="160" t="s">
        <v>84</v>
      </c>
      <c r="AV327" s="13" t="s">
        <v>82</v>
      </c>
      <c r="AW327" s="13" t="s">
        <v>35</v>
      </c>
      <c r="AX327" s="13" t="s">
        <v>74</v>
      </c>
      <c r="AY327" s="160" t="s">
        <v>179</v>
      </c>
    </row>
    <row r="328" spans="2:65" s="13" customFormat="1">
      <c r="B328" s="159"/>
      <c r="D328" s="147" t="s">
        <v>193</v>
      </c>
      <c r="E328" s="160" t="s">
        <v>3</v>
      </c>
      <c r="F328" s="161" t="s">
        <v>426</v>
      </c>
      <c r="H328" s="162">
        <v>51.707999999999998</v>
      </c>
      <c r="I328" s="163"/>
      <c r="L328" s="159"/>
      <c r="M328" s="164"/>
      <c r="T328" s="165"/>
      <c r="AT328" s="160" t="s">
        <v>193</v>
      </c>
      <c r="AU328" s="160" t="s">
        <v>84</v>
      </c>
      <c r="AV328" s="13" t="s">
        <v>82</v>
      </c>
      <c r="AW328" s="13" t="s">
        <v>35</v>
      </c>
      <c r="AX328" s="13" t="s">
        <v>74</v>
      </c>
      <c r="AY328" s="160" t="s">
        <v>179</v>
      </c>
    </row>
    <row r="329" spans="2:65" s="1" customFormat="1" ht="37.9" customHeight="1">
      <c r="B329" s="133"/>
      <c r="C329" s="134" t="s">
        <v>427</v>
      </c>
      <c r="D329" s="134" t="s">
        <v>184</v>
      </c>
      <c r="E329" s="135" t="s">
        <v>428</v>
      </c>
      <c r="F329" s="136" t="s">
        <v>429</v>
      </c>
      <c r="G329" s="137" t="s">
        <v>420</v>
      </c>
      <c r="H329" s="138">
        <v>22520.43</v>
      </c>
      <c r="I329" s="139"/>
      <c r="J329" s="140">
        <f>ROUND(I329*H329,2)</f>
        <v>0</v>
      </c>
      <c r="K329" s="136" t="s">
        <v>187</v>
      </c>
      <c r="L329" s="33"/>
      <c r="M329" s="141" t="s">
        <v>3</v>
      </c>
      <c r="N329" s="142" t="s">
        <v>45</v>
      </c>
      <c r="P329" s="143">
        <f>O329*H329</f>
        <v>0</v>
      </c>
      <c r="Q329" s="143">
        <v>0</v>
      </c>
      <c r="R329" s="143">
        <f>Q329*H329</f>
        <v>0</v>
      </c>
      <c r="S329" s="143">
        <v>0</v>
      </c>
      <c r="T329" s="144">
        <f>S329*H329</f>
        <v>0</v>
      </c>
      <c r="AR329" s="145" t="s">
        <v>88</v>
      </c>
      <c r="AT329" s="145" t="s">
        <v>184</v>
      </c>
      <c r="AU329" s="145" t="s">
        <v>84</v>
      </c>
      <c r="AY329" s="18" t="s">
        <v>179</v>
      </c>
      <c r="BE329" s="146">
        <f>IF(N329="základní",J329,0)</f>
        <v>0</v>
      </c>
      <c r="BF329" s="146">
        <f>IF(N329="snížená",J329,0)</f>
        <v>0</v>
      </c>
      <c r="BG329" s="146">
        <f>IF(N329="zákl. přenesená",J329,0)</f>
        <v>0</v>
      </c>
      <c r="BH329" s="146">
        <f>IF(N329="sníž. přenesená",J329,0)</f>
        <v>0</v>
      </c>
      <c r="BI329" s="146">
        <f>IF(N329="nulová",J329,0)</f>
        <v>0</v>
      </c>
      <c r="BJ329" s="18" t="s">
        <v>78</v>
      </c>
      <c r="BK329" s="146">
        <f>ROUND(I329*H329,2)</f>
        <v>0</v>
      </c>
      <c r="BL329" s="18" t="s">
        <v>88</v>
      </c>
      <c r="BM329" s="145" t="s">
        <v>430</v>
      </c>
    </row>
    <row r="330" spans="2:65" s="1" customFormat="1" ht="29.25">
      <c r="B330" s="33"/>
      <c r="D330" s="147" t="s">
        <v>189</v>
      </c>
      <c r="F330" s="148" t="s">
        <v>431</v>
      </c>
      <c r="I330" s="149"/>
      <c r="L330" s="33"/>
      <c r="M330" s="150"/>
      <c r="T330" s="54"/>
      <c r="AT330" s="18" t="s">
        <v>189</v>
      </c>
      <c r="AU330" s="18" t="s">
        <v>84</v>
      </c>
    </row>
    <row r="331" spans="2:65" s="1" customFormat="1">
      <c r="B331" s="33"/>
      <c r="D331" s="151" t="s">
        <v>191</v>
      </c>
      <c r="F331" s="152" t="s">
        <v>432</v>
      </c>
      <c r="I331" s="149"/>
      <c r="L331" s="33"/>
      <c r="M331" s="150"/>
      <c r="T331" s="54"/>
      <c r="AT331" s="18" t="s">
        <v>191</v>
      </c>
      <c r="AU331" s="18" t="s">
        <v>84</v>
      </c>
    </row>
    <row r="332" spans="2:65" s="13" customFormat="1">
      <c r="B332" s="159"/>
      <c r="D332" s="147" t="s">
        <v>193</v>
      </c>
      <c r="E332" s="160" t="s">
        <v>3</v>
      </c>
      <c r="F332" s="161" t="s">
        <v>433</v>
      </c>
      <c r="H332" s="162">
        <v>22520.43</v>
      </c>
      <c r="I332" s="163"/>
      <c r="L332" s="159"/>
      <c r="M332" s="164"/>
      <c r="T332" s="165"/>
      <c r="AT332" s="160" t="s">
        <v>193</v>
      </c>
      <c r="AU332" s="160" t="s">
        <v>84</v>
      </c>
      <c r="AV332" s="13" t="s">
        <v>82</v>
      </c>
      <c r="AW332" s="13" t="s">
        <v>35</v>
      </c>
      <c r="AX332" s="13" t="s">
        <v>74</v>
      </c>
      <c r="AY332" s="160" t="s">
        <v>179</v>
      </c>
    </row>
    <row r="333" spans="2:65" s="1" customFormat="1" ht="33" customHeight="1">
      <c r="B333" s="133"/>
      <c r="C333" s="134" t="s">
        <v>434</v>
      </c>
      <c r="D333" s="134" t="s">
        <v>184</v>
      </c>
      <c r="E333" s="135" t="s">
        <v>435</v>
      </c>
      <c r="F333" s="136" t="s">
        <v>436</v>
      </c>
      <c r="G333" s="137" t="s">
        <v>420</v>
      </c>
      <c r="H333" s="138">
        <v>166.81800000000001</v>
      </c>
      <c r="I333" s="139"/>
      <c r="J333" s="140">
        <f>ROUND(I333*H333,2)</f>
        <v>0</v>
      </c>
      <c r="K333" s="136" t="s">
        <v>187</v>
      </c>
      <c r="L333" s="33"/>
      <c r="M333" s="141" t="s">
        <v>3</v>
      </c>
      <c r="N333" s="142" t="s">
        <v>45</v>
      </c>
      <c r="P333" s="143">
        <f>O333*H333</f>
        <v>0</v>
      </c>
      <c r="Q333" s="143">
        <v>0</v>
      </c>
      <c r="R333" s="143">
        <f>Q333*H333</f>
        <v>0</v>
      </c>
      <c r="S333" s="143">
        <v>0</v>
      </c>
      <c r="T333" s="144">
        <f>S333*H333</f>
        <v>0</v>
      </c>
      <c r="AR333" s="145" t="s">
        <v>88</v>
      </c>
      <c r="AT333" s="145" t="s">
        <v>184</v>
      </c>
      <c r="AU333" s="145" t="s">
        <v>84</v>
      </c>
      <c r="AY333" s="18" t="s">
        <v>179</v>
      </c>
      <c r="BE333" s="146">
        <f>IF(N333="základní",J333,0)</f>
        <v>0</v>
      </c>
      <c r="BF333" s="146">
        <f>IF(N333="snížená",J333,0)</f>
        <v>0</v>
      </c>
      <c r="BG333" s="146">
        <f>IF(N333="zákl. přenesená",J333,0)</f>
        <v>0</v>
      </c>
      <c r="BH333" s="146">
        <f>IF(N333="sníž. přenesená",J333,0)</f>
        <v>0</v>
      </c>
      <c r="BI333" s="146">
        <f>IF(N333="nulová",J333,0)</f>
        <v>0</v>
      </c>
      <c r="BJ333" s="18" t="s">
        <v>78</v>
      </c>
      <c r="BK333" s="146">
        <f>ROUND(I333*H333,2)</f>
        <v>0</v>
      </c>
      <c r="BL333" s="18" t="s">
        <v>88</v>
      </c>
      <c r="BM333" s="145" t="s">
        <v>437</v>
      </c>
    </row>
    <row r="334" spans="2:65" s="1" customFormat="1" ht="19.5">
      <c r="B334" s="33"/>
      <c r="D334" s="147" t="s">
        <v>189</v>
      </c>
      <c r="F334" s="148" t="s">
        <v>438</v>
      </c>
      <c r="I334" s="149"/>
      <c r="L334" s="33"/>
      <c r="M334" s="150"/>
      <c r="T334" s="54"/>
      <c r="AT334" s="18" t="s">
        <v>189</v>
      </c>
      <c r="AU334" s="18" t="s">
        <v>84</v>
      </c>
    </row>
    <row r="335" spans="2:65" s="1" customFormat="1">
      <c r="B335" s="33"/>
      <c r="D335" s="151" t="s">
        <v>191</v>
      </c>
      <c r="F335" s="152" t="s">
        <v>439</v>
      </c>
      <c r="I335" s="149"/>
      <c r="L335" s="33"/>
      <c r="M335" s="150"/>
      <c r="T335" s="54"/>
      <c r="AT335" s="18" t="s">
        <v>191</v>
      </c>
      <c r="AU335" s="18" t="s">
        <v>84</v>
      </c>
    </row>
    <row r="336" spans="2:65" s="13" customFormat="1">
      <c r="B336" s="159"/>
      <c r="D336" s="147" t="s">
        <v>193</v>
      </c>
      <c r="E336" s="160" t="s">
        <v>3</v>
      </c>
      <c r="F336" s="161" t="s">
        <v>440</v>
      </c>
      <c r="H336" s="162">
        <v>166.81800000000001</v>
      </c>
      <c r="I336" s="163"/>
      <c r="L336" s="159"/>
      <c r="M336" s="164"/>
      <c r="T336" s="165"/>
      <c r="AT336" s="160" t="s">
        <v>193</v>
      </c>
      <c r="AU336" s="160" t="s">
        <v>84</v>
      </c>
      <c r="AV336" s="13" t="s">
        <v>82</v>
      </c>
      <c r="AW336" s="13" t="s">
        <v>35</v>
      </c>
      <c r="AX336" s="13" t="s">
        <v>74</v>
      </c>
      <c r="AY336" s="160" t="s">
        <v>179</v>
      </c>
    </row>
    <row r="337" spans="2:65" s="1" customFormat="1" ht="33" customHeight="1">
      <c r="B337" s="133"/>
      <c r="C337" s="134" t="s">
        <v>441</v>
      </c>
      <c r="D337" s="134" t="s">
        <v>184</v>
      </c>
      <c r="E337" s="135" t="s">
        <v>442</v>
      </c>
      <c r="F337" s="136" t="s">
        <v>443</v>
      </c>
      <c r="G337" s="137" t="s">
        <v>245</v>
      </c>
      <c r="H337" s="138">
        <v>108.74</v>
      </c>
      <c r="I337" s="139"/>
      <c r="J337" s="140">
        <f>ROUND(I337*H337,2)</f>
        <v>0</v>
      </c>
      <c r="K337" s="136" t="s">
        <v>187</v>
      </c>
      <c r="L337" s="33"/>
      <c r="M337" s="141" t="s">
        <v>3</v>
      </c>
      <c r="N337" s="142" t="s">
        <v>45</v>
      </c>
      <c r="P337" s="143">
        <f>O337*H337</f>
        <v>0</v>
      </c>
      <c r="Q337" s="143">
        <v>0</v>
      </c>
      <c r="R337" s="143">
        <f>Q337*H337</f>
        <v>0</v>
      </c>
      <c r="S337" s="143">
        <v>0</v>
      </c>
      <c r="T337" s="144">
        <f>S337*H337</f>
        <v>0</v>
      </c>
      <c r="AR337" s="145" t="s">
        <v>88</v>
      </c>
      <c r="AT337" s="145" t="s">
        <v>184</v>
      </c>
      <c r="AU337" s="145" t="s">
        <v>84</v>
      </c>
      <c r="AY337" s="18" t="s">
        <v>179</v>
      </c>
      <c r="BE337" s="146">
        <f>IF(N337="základní",J337,0)</f>
        <v>0</v>
      </c>
      <c r="BF337" s="146">
        <f>IF(N337="snížená",J337,0)</f>
        <v>0</v>
      </c>
      <c r="BG337" s="146">
        <f>IF(N337="zákl. přenesená",J337,0)</f>
        <v>0</v>
      </c>
      <c r="BH337" s="146">
        <f>IF(N337="sníž. přenesená",J337,0)</f>
        <v>0</v>
      </c>
      <c r="BI337" s="146">
        <f>IF(N337="nulová",J337,0)</f>
        <v>0</v>
      </c>
      <c r="BJ337" s="18" t="s">
        <v>78</v>
      </c>
      <c r="BK337" s="146">
        <f>ROUND(I337*H337,2)</f>
        <v>0</v>
      </c>
      <c r="BL337" s="18" t="s">
        <v>88</v>
      </c>
      <c r="BM337" s="145" t="s">
        <v>444</v>
      </c>
    </row>
    <row r="338" spans="2:65" s="1" customFormat="1" ht="19.5">
      <c r="B338" s="33"/>
      <c r="D338" s="147" t="s">
        <v>189</v>
      </c>
      <c r="F338" s="148" t="s">
        <v>445</v>
      </c>
      <c r="I338" s="149"/>
      <c r="L338" s="33"/>
      <c r="M338" s="150"/>
      <c r="T338" s="54"/>
      <c r="AT338" s="18" t="s">
        <v>189</v>
      </c>
      <c r="AU338" s="18" t="s">
        <v>84</v>
      </c>
    </row>
    <row r="339" spans="2:65" s="1" customFormat="1">
      <c r="B339" s="33"/>
      <c r="D339" s="151" t="s">
        <v>191</v>
      </c>
      <c r="F339" s="152" t="s">
        <v>446</v>
      </c>
      <c r="I339" s="149"/>
      <c r="L339" s="33"/>
      <c r="M339" s="150"/>
      <c r="T339" s="54"/>
      <c r="AT339" s="18" t="s">
        <v>191</v>
      </c>
      <c r="AU339" s="18" t="s">
        <v>84</v>
      </c>
    </row>
    <row r="340" spans="2:65" s="13" customFormat="1">
      <c r="B340" s="159"/>
      <c r="D340" s="147" t="s">
        <v>193</v>
      </c>
      <c r="E340" s="160" t="s">
        <v>3</v>
      </c>
      <c r="F340" s="161" t="s">
        <v>447</v>
      </c>
      <c r="H340" s="162">
        <v>108.74</v>
      </c>
      <c r="I340" s="163"/>
      <c r="L340" s="159"/>
      <c r="M340" s="164"/>
      <c r="T340" s="165"/>
      <c r="AT340" s="160" t="s">
        <v>193</v>
      </c>
      <c r="AU340" s="160" t="s">
        <v>84</v>
      </c>
      <c r="AV340" s="13" t="s">
        <v>82</v>
      </c>
      <c r="AW340" s="13" t="s">
        <v>35</v>
      </c>
      <c r="AX340" s="13" t="s">
        <v>74</v>
      </c>
      <c r="AY340" s="160" t="s">
        <v>179</v>
      </c>
    </row>
    <row r="341" spans="2:65" s="1" customFormat="1" ht="24.2" customHeight="1">
      <c r="B341" s="133"/>
      <c r="C341" s="134" t="s">
        <v>448</v>
      </c>
      <c r="D341" s="134" t="s">
        <v>184</v>
      </c>
      <c r="E341" s="135" t="s">
        <v>449</v>
      </c>
      <c r="F341" s="136" t="s">
        <v>450</v>
      </c>
      <c r="G341" s="137" t="s">
        <v>245</v>
      </c>
      <c r="H341" s="138">
        <v>14679.9</v>
      </c>
      <c r="I341" s="139"/>
      <c r="J341" s="140">
        <f>ROUND(I341*H341,2)</f>
        <v>0</v>
      </c>
      <c r="K341" s="136" t="s">
        <v>187</v>
      </c>
      <c r="L341" s="33"/>
      <c r="M341" s="141" t="s">
        <v>3</v>
      </c>
      <c r="N341" s="142" t="s">
        <v>45</v>
      </c>
      <c r="P341" s="143">
        <f>O341*H341</f>
        <v>0</v>
      </c>
      <c r="Q341" s="143">
        <v>0</v>
      </c>
      <c r="R341" s="143">
        <f>Q341*H341</f>
        <v>0</v>
      </c>
      <c r="S341" s="143">
        <v>0</v>
      </c>
      <c r="T341" s="144">
        <f>S341*H341</f>
        <v>0</v>
      </c>
      <c r="AR341" s="145" t="s">
        <v>88</v>
      </c>
      <c r="AT341" s="145" t="s">
        <v>184</v>
      </c>
      <c r="AU341" s="145" t="s">
        <v>84</v>
      </c>
      <c r="AY341" s="18" t="s">
        <v>179</v>
      </c>
      <c r="BE341" s="146">
        <f>IF(N341="základní",J341,0)</f>
        <v>0</v>
      </c>
      <c r="BF341" s="146">
        <f>IF(N341="snížená",J341,0)</f>
        <v>0</v>
      </c>
      <c r="BG341" s="146">
        <f>IF(N341="zákl. přenesená",J341,0)</f>
        <v>0</v>
      </c>
      <c r="BH341" s="146">
        <f>IF(N341="sníž. přenesená",J341,0)</f>
        <v>0</v>
      </c>
      <c r="BI341" s="146">
        <f>IF(N341="nulová",J341,0)</f>
        <v>0</v>
      </c>
      <c r="BJ341" s="18" t="s">
        <v>78</v>
      </c>
      <c r="BK341" s="146">
        <f>ROUND(I341*H341,2)</f>
        <v>0</v>
      </c>
      <c r="BL341" s="18" t="s">
        <v>88</v>
      </c>
      <c r="BM341" s="145" t="s">
        <v>451</v>
      </c>
    </row>
    <row r="342" spans="2:65" s="1" customFormat="1" ht="19.5">
      <c r="B342" s="33"/>
      <c r="D342" s="147" t="s">
        <v>189</v>
      </c>
      <c r="F342" s="148" t="s">
        <v>452</v>
      </c>
      <c r="I342" s="149"/>
      <c r="L342" s="33"/>
      <c r="M342" s="150"/>
      <c r="T342" s="54"/>
      <c r="AT342" s="18" t="s">
        <v>189</v>
      </c>
      <c r="AU342" s="18" t="s">
        <v>84</v>
      </c>
    </row>
    <row r="343" spans="2:65" s="1" customFormat="1">
      <c r="B343" s="33"/>
      <c r="D343" s="151" t="s">
        <v>191</v>
      </c>
      <c r="F343" s="152" t="s">
        <v>453</v>
      </c>
      <c r="I343" s="149"/>
      <c r="L343" s="33"/>
      <c r="M343" s="150"/>
      <c r="T343" s="54"/>
      <c r="AT343" s="18" t="s">
        <v>191</v>
      </c>
      <c r="AU343" s="18" t="s">
        <v>84</v>
      </c>
    </row>
    <row r="344" spans="2:65" s="13" customFormat="1">
      <c r="B344" s="159"/>
      <c r="D344" s="147" t="s">
        <v>193</v>
      </c>
      <c r="E344" s="160" t="s">
        <v>3</v>
      </c>
      <c r="F344" s="161" t="s">
        <v>454</v>
      </c>
      <c r="H344" s="162">
        <v>14679.9</v>
      </c>
      <c r="I344" s="163"/>
      <c r="L344" s="159"/>
      <c r="M344" s="164"/>
      <c r="T344" s="165"/>
      <c r="AT344" s="160" t="s">
        <v>193</v>
      </c>
      <c r="AU344" s="160" t="s">
        <v>84</v>
      </c>
      <c r="AV344" s="13" t="s">
        <v>82</v>
      </c>
      <c r="AW344" s="13" t="s">
        <v>35</v>
      </c>
      <c r="AX344" s="13" t="s">
        <v>74</v>
      </c>
      <c r="AY344" s="160" t="s">
        <v>179</v>
      </c>
    </row>
    <row r="345" spans="2:65" s="1" customFormat="1" ht="33" customHeight="1">
      <c r="B345" s="133"/>
      <c r="C345" s="134" t="s">
        <v>455</v>
      </c>
      <c r="D345" s="134" t="s">
        <v>184</v>
      </c>
      <c r="E345" s="135" t="s">
        <v>456</v>
      </c>
      <c r="F345" s="136" t="s">
        <v>457</v>
      </c>
      <c r="G345" s="137" t="s">
        <v>245</v>
      </c>
      <c r="H345" s="138">
        <v>108.74</v>
      </c>
      <c r="I345" s="139"/>
      <c r="J345" s="140">
        <f>ROUND(I345*H345,2)</f>
        <v>0</v>
      </c>
      <c r="K345" s="136" t="s">
        <v>187</v>
      </c>
      <c r="L345" s="33"/>
      <c r="M345" s="141" t="s">
        <v>3</v>
      </c>
      <c r="N345" s="142" t="s">
        <v>45</v>
      </c>
      <c r="P345" s="143">
        <f>O345*H345</f>
        <v>0</v>
      </c>
      <c r="Q345" s="143">
        <v>0</v>
      </c>
      <c r="R345" s="143">
        <f>Q345*H345</f>
        <v>0</v>
      </c>
      <c r="S345" s="143">
        <v>0</v>
      </c>
      <c r="T345" s="144">
        <f>S345*H345</f>
        <v>0</v>
      </c>
      <c r="AR345" s="145" t="s">
        <v>88</v>
      </c>
      <c r="AT345" s="145" t="s">
        <v>184</v>
      </c>
      <c r="AU345" s="145" t="s">
        <v>84</v>
      </c>
      <c r="AY345" s="18" t="s">
        <v>179</v>
      </c>
      <c r="BE345" s="146">
        <f>IF(N345="základní",J345,0)</f>
        <v>0</v>
      </c>
      <c r="BF345" s="146">
        <f>IF(N345="snížená",J345,0)</f>
        <v>0</v>
      </c>
      <c r="BG345" s="146">
        <f>IF(N345="zákl. přenesená",J345,0)</f>
        <v>0</v>
      </c>
      <c r="BH345" s="146">
        <f>IF(N345="sníž. přenesená",J345,0)</f>
        <v>0</v>
      </c>
      <c r="BI345" s="146">
        <f>IF(N345="nulová",J345,0)</f>
        <v>0</v>
      </c>
      <c r="BJ345" s="18" t="s">
        <v>78</v>
      </c>
      <c r="BK345" s="146">
        <f>ROUND(I345*H345,2)</f>
        <v>0</v>
      </c>
      <c r="BL345" s="18" t="s">
        <v>88</v>
      </c>
      <c r="BM345" s="145" t="s">
        <v>458</v>
      </c>
    </row>
    <row r="346" spans="2:65" s="1" customFormat="1" ht="19.5">
      <c r="B346" s="33"/>
      <c r="D346" s="147" t="s">
        <v>189</v>
      </c>
      <c r="F346" s="148" t="s">
        <v>459</v>
      </c>
      <c r="I346" s="149"/>
      <c r="L346" s="33"/>
      <c r="M346" s="150"/>
      <c r="T346" s="54"/>
      <c r="AT346" s="18" t="s">
        <v>189</v>
      </c>
      <c r="AU346" s="18" t="s">
        <v>84</v>
      </c>
    </row>
    <row r="347" spans="2:65" s="1" customFormat="1">
      <c r="B347" s="33"/>
      <c r="D347" s="151" t="s">
        <v>191</v>
      </c>
      <c r="F347" s="152" t="s">
        <v>460</v>
      </c>
      <c r="I347" s="149"/>
      <c r="L347" s="33"/>
      <c r="M347" s="150"/>
      <c r="T347" s="54"/>
      <c r="AT347" s="18" t="s">
        <v>191</v>
      </c>
      <c r="AU347" s="18" t="s">
        <v>84</v>
      </c>
    </row>
    <row r="348" spans="2:65" s="13" customFormat="1">
      <c r="B348" s="159"/>
      <c r="D348" s="147" t="s">
        <v>193</v>
      </c>
      <c r="E348" s="160" t="s">
        <v>3</v>
      </c>
      <c r="F348" s="161" t="s">
        <v>447</v>
      </c>
      <c r="H348" s="162">
        <v>108.74</v>
      </c>
      <c r="I348" s="163"/>
      <c r="L348" s="159"/>
      <c r="M348" s="164"/>
      <c r="T348" s="165"/>
      <c r="AT348" s="160" t="s">
        <v>193</v>
      </c>
      <c r="AU348" s="160" t="s">
        <v>84</v>
      </c>
      <c r="AV348" s="13" t="s">
        <v>82</v>
      </c>
      <c r="AW348" s="13" t="s">
        <v>35</v>
      </c>
      <c r="AX348" s="13" t="s">
        <v>74</v>
      </c>
      <c r="AY348" s="160" t="s">
        <v>179</v>
      </c>
    </row>
    <row r="349" spans="2:65" s="1" customFormat="1" ht="16.5" customHeight="1">
      <c r="B349" s="133"/>
      <c r="C349" s="134" t="s">
        <v>461</v>
      </c>
      <c r="D349" s="134" t="s">
        <v>184</v>
      </c>
      <c r="E349" s="135" t="s">
        <v>462</v>
      </c>
      <c r="F349" s="136" t="s">
        <v>463</v>
      </c>
      <c r="G349" s="137" t="s">
        <v>107</v>
      </c>
      <c r="H349" s="138">
        <v>1176.06</v>
      </c>
      <c r="I349" s="139"/>
      <c r="J349" s="140">
        <f>ROUND(I349*H349,2)</f>
        <v>0</v>
      </c>
      <c r="K349" s="136" t="s">
        <v>187</v>
      </c>
      <c r="L349" s="33"/>
      <c r="M349" s="141" t="s">
        <v>3</v>
      </c>
      <c r="N349" s="142" t="s">
        <v>45</v>
      </c>
      <c r="P349" s="143">
        <f>O349*H349</f>
        <v>0</v>
      </c>
      <c r="Q349" s="143">
        <v>0</v>
      </c>
      <c r="R349" s="143">
        <f>Q349*H349</f>
        <v>0</v>
      </c>
      <c r="S349" s="143">
        <v>0</v>
      </c>
      <c r="T349" s="144">
        <f>S349*H349</f>
        <v>0</v>
      </c>
      <c r="AR349" s="145" t="s">
        <v>88</v>
      </c>
      <c r="AT349" s="145" t="s">
        <v>184</v>
      </c>
      <c r="AU349" s="145" t="s">
        <v>84</v>
      </c>
      <c r="AY349" s="18" t="s">
        <v>179</v>
      </c>
      <c r="BE349" s="146">
        <f>IF(N349="základní",J349,0)</f>
        <v>0</v>
      </c>
      <c r="BF349" s="146">
        <f>IF(N349="snížená",J349,0)</f>
        <v>0</v>
      </c>
      <c r="BG349" s="146">
        <f>IF(N349="zákl. přenesená",J349,0)</f>
        <v>0</v>
      </c>
      <c r="BH349" s="146">
        <f>IF(N349="sníž. přenesená",J349,0)</f>
        <v>0</v>
      </c>
      <c r="BI349" s="146">
        <f>IF(N349="nulová",J349,0)</f>
        <v>0</v>
      </c>
      <c r="BJ349" s="18" t="s">
        <v>78</v>
      </c>
      <c r="BK349" s="146">
        <f>ROUND(I349*H349,2)</f>
        <v>0</v>
      </c>
      <c r="BL349" s="18" t="s">
        <v>88</v>
      </c>
      <c r="BM349" s="145" t="s">
        <v>464</v>
      </c>
    </row>
    <row r="350" spans="2:65" s="1" customFormat="1" ht="19.5">
      <c r="B350" s="33"/>
      <c r="D350" s="147" t="s">
        <v>189</v>
      </c>
      <c r="F350" s="148" t="s">
        <v>465</v>
      </c>
      <c r="I350" s="149"/>
      <c r="L350" s="33"/>
      <c r="M350" s="150"/>
      <c r="T350" s="54"/>
      <c r="AT350" s="18" t="s">
        <v>189</v>
      </c>
      <c r="AU350" s="18" t="s">
        <v>84</v>
      </c>
    </row>
    <row r="351" spans="2:65" s="1" customFormat="1">
      <c r="B351" s="33"/>
      <c r="D351" s="151" t="s">
        <v>191</v>
      </c>
      <c r="F351" s="152" t="s">
        <v>466</v>
      </c>
      <c r="I351" s="149"/>
      <c r="L351" s="33"/>
      <c r="M351" s="150"/>
      <c r="T351" s="54"/>
      <c r="AT351" s="18" t="s">
        <v>191</v>
      </c>
      <c r="AU351" s="18" t="s">
        <v>84</v>
      </c>
    </row>
    <row r="352" spans="2:65" s="13" customFormat="1">
      <c r="B352" s="159"/>
      <c r="D352" s="147" t="s">
        <v>193</v>
      </c>
      <c r="E352" s="160" t="s">
        <v>3</v>
      </c>
      <c r="F352" s="161" t="s">
        <v>105</v>
      </c>
      <c r="H352" s="162">
        <v>1176.06</v>
      </c>
      <c r="I352" s="163"/>
      <c r="L352" s="159"/>
      <c r="M352" s="164"/>
      <c r="T352" s="165"/>
      <c r="AT352" s="160" t="s">
        <v>193</v>
      </c>
      <c r="AU352" s="160" t="s">
        <v>84</v>
      </c>
      <c r="AV352" s="13" t="s">
        <v>82</v>
      </c>
      <c r="AW352" s="13" t="s">
        <v>35</v>
      </c>
      <c r="AX352" s="13" t="s">
        <v>78</v>
      </c>
      <c r="AY352" s="160" t="s">
        <v>179</v>
      </c>
    </row>
    <row r="353" spans="2:65" s="1" customFormat="1" ht="16.5" customHeight="1">
      <c r="B353" s="133"/>
      <c r="C353" s="134" t="s">
        <v>467</v>
      </c>
      <c r="D353" s="134" t="s">
        <v>184</v>
      </c>
      <c r="E353" s="135" t="s">
        <v>468</v>
      </c>
      <c r="F353" s="136" t="s">
        <v>469</v>
      </c>
      <c r="G353" s="137" t="s">
        <v>107</v>
      </c>
      <c r="H353" s="138">
        <v>158768.1</v>
      </c>
      <c r="I353" s="139"/>
      <c r="J353" s="140">
        <f>ROUND(I353*H353,2)</f>
        <v>0</v>
      </c>
      <c r="K353" s="136" t="s">
        <v>187</v>
      </c>
      <c r="L353" s="33"/>
      <c r="M353" s="141" t="s">
        <v>3</v>
      </c>
      <c r="N353" s="142" t="s">
        <v>45</v>
      </c>
      <c r="P353" s="143">
        <f>O353*H353</f>
        <v>0</v>
      </c>
      <c r="Q353" s="143">
        <v>0</v>
      </c>
      <c r="R353" s="143">
        <f>Q353*H353</f>
        <v>0</v>
      </c>
      <c r="S353" s="143">
        <v>0</v>
      </c>
      <c r="T353" s="144">
        <f>S353*H353</f>
        <v>0</v>
      </c>
      <c r="AR353" s="145" t="s">
        <v>88</v>
      </c>
      <c r="AT353" s="145" t="s">
        <v>184</v>
      </c>
      <c r="AU353" s="145" t="s">
        <v>84</v>
      </c>
      <c r="AY353" s="18" t="s">
        <v>179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8" t="s">
        <v>78</v>
      </c>
      <c r="BK353" s="146">
        <f>ROUND(I353*H353,2)</f>
        <v>0</v>
      </c>
      <c r="BL353" s="18" t="s">
        <v>88</v>
      </c>
      <c r="BM353" s="145" t="s">
        <v>470</v>
      </c>
    </row>
    <row r="354" spans="2:65" s="1" customFormat="1" ht="19.5">
      <c r="B354" s="33"/>
      <c r="D354" s="147" t="s">
        <v>189</v>
      </c>
      <c r="F354" s="148" t="s">
        <v>471</v>
      </c>
      <c r="I354" s="149"/>
      <c r="L354" s="33"/>
      <c r="M354" s="150"/>
      <c r="T354" s="54"/>
      <c r="AT354" s="18" t="s">
        <v>189</v>
      </c>
      <c r="AU354" s="18" t="s">
        <v>84</v>
      </c>
    </row>
    <row r="355" spans="2:65" s="1" customFormat="1">
      <c r="B355" s="33"/>
      <c r="D355" s="151" t="s">
        <v>191</v>
      </c>
      <c r="F355" s="152" t="s">
        <v>472</v>
      </c>
      <c r="I355" s="149"/>
      <c r="L355" s="33"/>
      <c r="M355" s="150"/>
      <c r="T355" s="54"/>
      <c r="AT355" s="18" t="s">
        <v>191</v>
      </c>
      <c r="AU355" s="18" t="s">
        <v>84</v>
      </c>
    </row>
    <row r="356" spans="2:65" s="13" customFormat="1">
      <c r="B356" s="159"/>
      <c r="D356" s="147" t="s">
        <v>193</v>
      </c>
      <c r="E356" s="160" t="s">
        <v>3</v>
      </c>
      <c r="F356" s="161" t="s">
        <v>405</v>
      </c>
      <c r="H356" s="162">
        <v>158768.1</v>
      </c>
      <c r="I356" s="163"/>
      <c r="L356" s="159"/>
      <c r="M356" s="164"/>
      <c r="T356" s="165"/>
      <c r="AT356" s="160" t="s">
        <v>193</v>
      </c>
      <c r="AU356" s="160" t="s">
        <v>84</v>
      </c>
      <c r="AV356" s="13" t="s">
        <v>82</v>
      </c>
      <c r="AW356" s="13" t="s">
        <v>35</v>
      </c>
      <c r="AX356" s="13" t="s">
        <v>78</v>
      </c>
      <c r="AY356" s="160" t="s">
        <v>179</v>
      </c>
    </row>
    <row r="357" spans="2:65" s="1" customFormat="1" ht="21.75" customHeight="1">
      <c r="B357" s="133"/>
      <c r="C357" s="134" t="s">
        <v>473</v>
      </c>
      <c r="D357" s="134" t="s">
        <v>184</v>
      </c>
      <c r="E357" s="135" t="s">
        <v>474</v>
      </c>
      <c r="F357" s="136" t="s">
        <v>475</v>
      </c>
      <c r="G357" s="137" t="s">
        <v>107</v>
      </c>
      <c r="H357" s="138">
        <v>1176.06</v>
      </c>
      <c r="I357" s="139"/>
      <c r="J357" s="140">
        <f>ROUND(I357*H357,2)</f>
        <v>0</v>
      </c>
      <c r="K357" s="136" t="s">
        <v>187</v>
      </c>
      <c r="L357" s="33"/>
      <c r="M357" s="141" t="s">
        <v>3</v>
      </c>
      <c r="N357" s="142" t="s">
        <v>45</v>
      </c>
      <c r="P357" s="143">
        <f>O357*H357</f>
        <v>0</v>
      </c>
      <c r="Q357" s="143">
        <v>0</v>
      </c>
      <c r="R357" s="143">
        <f>Q357*H357</f>
        <v>0</v>
      </c>
      <c r="S357" s="143">
        <v>0</v>
      </c>
      <c r="T357" s="144">
        <f>S357*H357</f>
        <v>0</v>
      </c>
      <c r="AR357" s="145" t="s">
        <v>88</v>
      </c>
      <c r="AT357" s="145" t="s">
        <v>184</v>
      </c>
      <c r="AU357" s="145" t="s">
        <v>84</v>
      </c>
      <c r="AY357" s="18" t="s">
        <v>179</v>
      </c>
      <c r="BE357" s="146">
        <f>IF(N357="základní",J357,0)</f>
        <v>0</v>
      </c>
      <c r="BF357" s="146">
        <f>IF(N357="snížená",J357,0)</f>
        <v>0</v>
      </c>
      <c r="BG357" s="146">
        <f>IF(N357="zákl. přenesená",J357,0)</f>
        <v>0</v>
      </c>
      <c r="BH357" s="146">
        <f>IF(N357="sníž. přenesená",J357,0)</f>
        <v>0</v>
      </c>
      <c r="BI357" s="146">
        <f>IF(N357="nulová",J357,0)</f>
        <v>0</v>
      </c>
      <c r="BJ357" s="18" t="s">
        <v>78</v>
      </c>
      <c r="BK357" s="146">
        <f>ROUND(I357*H357,2)</f>
        <v>0</v>
      </c>
      <c r="BL357" s="18" t="s">
        <v>88</v>
      </c>
      <c r="BM357" s="145" t="s">
        <v>476</v>
      </c>
    </row>
    <row r="358" spans="2:65" s="1" customFormat="1" ht="19.5">
      <c r="B358" s="33"/>
      <c r="D358" s="147" t="s">
        <v>189</v>
      </c>
      <c r="F358" s="148" t="s">
        <v>477</v>
      </c>
      <c r="I358" s="149"/>
      <c r="L358" s="33"/>
      <c r="M358" s="150"/>
      <c r="T358" s="54"/>
      <c r="AT358" s="18" t="s">
        <v>189</v>
      </c>
      <c r="AU358" s="18" t="s">
        <v>84</v>
      </c>
    </row>
    <row r="359" spans="2:65" s="1" customFormat="1">
      <c r="B359" s="33"/>
      <c r="D359" s="151" t="s">
        <v>191</v>
      </c>
      <c r="F359" s="152" t="s">
        <v>478</v>
      </c>
      <c r="I359" s="149"/>
      <c r="L359" s="33"/>
      <c r="M359" s="150"/>
      <c r="T359" s="54"/>
      <c r="AT359" s="18" t="s">
        <v>191</v>
      </c>
      <c r="AU359" s="18" t="s">
        <v>84</v>
      </c>
    </row>
    <row r="360" spans="2:65" s="13" customFormat="1">
      <c r="B360" s="159"/>
      <c r="D360" s="147" t="s">
        <v>193</v>
      </c>
      <c r="E360" s="160" t="s">
        <v>3</v>
      </c>
      <c r="F360" s="161" t="s">
        <v>105</v>
      </c>
      <c r="H360" s="162">
        <v>1176.06</v>
      </c>
      <c r="I360" s="163"/>
      <c r="L360" s="159"/>
      <c r="M360" s="164"/>
      <c r="T360" s="165"/>
      <c r="AT360" s="160" t="s">
        <v>193</v>
      </c>
      <c r="AU360" s="160" t="s">
        <v>84</v>
      </c>
      <c r="AV360" s="13" t="s">
        <v>82</v>
      </c>
      <c r="AW360" s="13" t="s">
        <v>35</v>
      </c>
      <c r="AX360" s="13" t="s">
        <v>78</v>
      </c>
      <c r="AY360" s="160" t="s">
        <v>179</v>
      </c>
    </row>
    <row r="361" spans="2:65" s="1" customFormat="1" ht="37.9" customHeight="1">
      <c r="B361" s="133"/>
      <c r="C361" s="134" t="s">
        <v>479</v>
      </c>
      <c r="D361" s="134" t="s">
        <v>184</v>
      </c>
      <c r="E361" s="135" t="s">
        <v>480</v>
      </c>
      <c r="F361" s="136" t="s">
        <v>481</v>
      </c>
      <c r="G361" s="137" t="s">
        <v>107</v>
      </c>
      <c r="H361" s="138">
        <v>4.32</v>
      </c>
      <c r="I361" s="139"/>
      <c r="J361" s="140">
        <f>ROUND(I361*H361,2)</f>
        <v>0</v>
      </c>
      <c r="K361" s="136" t="s">
        <v>187</v>
      </c>
      <c r="L361" s="33"/>
      <c r="M361" s="141" t="s">
        <v>3</v>
      </c>
      <c r="N361" s="142" t="s">
        <v>45</v>
      </c>
      <c r="P361" s="143">
        <f>O361*H361</f>
        <v>0</v>
      </c>
      <c r="Q361" s="143">
        <v>2.1000000000000001E-4</v>
      </c>
      <c r="R361" s="143">
        <f>Q361*H361</f>
        <v>9.0720000000000015E-4</v>
      </c>
      <c r="S361" s="143">
        <v>0</v>
      </c>
      <c r="T361" s="144">
        <f>S361*H361</f>
        <v>0</v>
      </c>
      <c r="AR361" s="145" t="s">
        <v>88</v>
      </c>
      <c r="AT361" s="145" t="s">
        <v>184</v>
      </c>
      <c r="AU361" s="145" t="s">
        <v>84</v>
      </c>
      <c r="AY361" s="18" t="s">
        <v>179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8" t="s">
        <v>78</v>
      </c>
      <c r="BK361" s="146">
        <f>ROUND(I361*H361,2)</f>
        <v>0</v>
      </c>
      <c r="BL361" s="18" t="s">
        <v>88</v>
      </c>
      <c r="BM361" s="145" t="s">
        <v>482</v>
      </c>
    </row>
    <row r="362" spans="2:65" s="1" customFormat="1" ht="19.5">
      <c r="B362" s="33"/>
      <c r="D362" s="147" t="s">
        <v>189</v>
      </c>
      <c r="F362" s="148" t="s">
        <v>483</v>
      </c>
      <c r="I362" s="149"/>
      <c r="L362" s="33"/>
      <c r="M362" s="150"/>
      <c r="T362" s="54"/>
      <c r="AT362" s="18" t="s">
        <v>189</v>
      </c>
      <c r="AU362" s="18" t="s">
        <v>84</v>
      </c>
    </row>
    <row r="363" spans="2:65" s="1" customFormat="1">
      <c r="B363" s="33"/>
      <c r="D363" s="151" t="s">
        <v>191</v>
      </c>
      <c r="F363" s="152" t="s">
        <v>484</v>
      </c>
      <c r="I363" s="149"/>
      <c r="L363" s="33"/>
      <c r="M363" s="150"/>
      <c r="T363" s="54"/>
      <c r="AT363" s="18" t="s">
        <v>191</v>
      </c>
      <c r="AU363" s="18" t="s">
        <v>84</v>
      </c>
    </row>
    <row r="364" spans="2:65" s="12" customFormat="1">
      <c r="B364" s="153"/>
      <c r="D364" s="147" t="s">
        <v>193</v>
      </c>
      <c r="E364" s="154" t="s">
        <v>3</v>
      </c>
      <c r="F364" s="155" t="s">
        <v>331</v>
      </c>
      <c r="H364" s="154" t="s">
        <v>3</v>
      </c>
      <c r="I364" s="156"/>
      <c r="L364" s="153"/>
      <c r="M364" s="157"/>
      <c r="T364" s="158"/>
      <c r="AT364" s="154" t="s">
        <v>193</v>
      </c>
      <c r="AU364" s="154" t="s">
        <v>84</v>
      </c>
      <c r="AV364" s="12" t="s">
        <v>78</v>
      </c>
      <c r="AW364" s="12" t="s">
        <v>35</v>
      </c>
      <c r="AX364" s="12" t="s">
        <v>74</v>
      </c>
      <c r="AY364" s="154" t="s">
        <v>179</v>
      </c>
    </row>
    <row r="365" spans="2:65" s="13" customFormat="1">
      <c r="B365" s="159"/>
      <c r="D365" s="147" t="s">
        <v>193</v>
      </c>
      <c r="E365" s="160" t="s">
        <v>3</v>
      </c>
      <c r="F365" s="161" t="s">
        <v>485</v>
      </c>
      <c r="H365" s="162">
        <v>4.32</v>
      </c>
      <c r="I365" s="163"/>
      <c r="L365" s="159"/>
      <c r="M365" s="164"/>
      <c r="T365" s="165"/>
      <c r="AT365" s="160" t="s">
        <v>193</v>
      </c>
      <c r="AU365" s="160" t="s">
        <v>84</v>
      </c>
      <c r="AV365" s="13" t="s">
        <v>82</v>
      </c>
      <c r="AW365" s="13" t="s">
        <v>35</v>
      </c>
      <c r="AX365" s="13" t="s">
        <v>74</v>
      </c>
      <c r="AY365" s="160" t="s">
        <v>179</v>
      </c>
    </row>
    <row r="366" spans="2:65" s="1" customFormat="1" ht="24.2" customHeight="1">
      <c r="B366" s="133"/>
      <c r="C366" s="134" t="s">
        <v>486</v>
      </c>
      <c r="D366" s="134" t="s">
        <v>184</v>
      </c>
      <c r="E366" s="135" t="s">
        <v>487</v>
      </c>
      <c r="F366" s="136" t="s">
        <v>488</v>
      </c>
      <c r="G366" s="137" t="s">
        <v>107</v>
      </c>
      <c r="H366" s="138">
        <v>1176.06</v>
      </c>
      <c r="I366" s="139"/>
      <c r="J366" s="140">
        <f>ROUND(I366*H366,2)</f>
        <v>0</v>
      </c>
      <c r="K366" s="136" t="s">
        <v>187</v>
      </c>
      <c r="L366" s="33"/>
      <c r="M366" s="141" t="s">
        <v>3</v>
      </c>
      <c r="N366" s="142" t="s">
        <v>45</v>
      </c>
      <c r="P366" s="143">
        <f>O366*H366</f>
        <v>0</v>
      </c>
      <c r="Q366" s="143">
        <v>0</v>
      </c>
      <c r="R366" s="143">
        <f>Q366*H366</f>
        <v>0</v>
      </c>
      <c r="S366" s="143">
        <v>0</v>
      </c>
      <c r="T366" s="144">
        <f>S366*H366</f>
        <v>0</v>
      </c>
      <c r="AR366" s="145" t="s">
        <v>88</v>
      </c>
      <c r="AT366" s="145" t="s">
        <v>184</v>
      </c>
      <c r="AU366" s="145" t="s">
        <v>84</v>
      </c>
      <c r="AY366" s="18" t="s">
        <v>179</v>
      </c>
      <c r="BE366" s="146">
        <f>IF(N366="základní",J366,0)</f>
        <v>0</v>
      </c>
      <c r="BF366" s="146">
        <f>IF(N366="snížená",J366,0)</f>
        <v>0</v>
      </c>
      <c r="BG366" s="146">
        <f>IF(N366="zákl. přenesená",J366,0)</f>
        <v>0</v>
      </c>
      <c r="BH366" s="146">
        <f>IF(N366="sníž. přenesená",J366,0)</f>
        <v>0</v>
      </c>
      <c r="BI366" s="146">
        <f>IF(N366="nulová",J366,0)</f>
        <v>0</v>
      </c>
      <c r="BJ366" s="18" t="s">
        <v>78</v>
      </c>
      <c r="BK366" s="146">
        <f>ROUND(I366*H366,2)</f>
        <v>0</v>
      </c>
      <c r="BL366" s="18" t="s">
        <v>88</v>
      </c>
      <c r="BM366" s="145" t="s">
        <v>489</v>
      </c>
    </row>
    <row r="367" spans="2:65" s="1" customFormat="1" ht="19.5">
      <c r="B367" s="33"/>
      <c r="D367" s="147" t="s">
        <v>189</v>
      </c>
      <c r="F367" s="148" t="s">
        <v>490</v>
      </c>
      <c r="I367" s="149"/>
      <c r="L367" s="33"/>
      <c r="M367" s="150"/>
      <c r="T367" s="54"/>
      <c r="AT367" s="18" t="s">
        <v>189</v>
      </c>
      <c r="AU367" s="18" t="s">
        <v>84</v>
      </c>
    </row>
    <row r="368" spans="2:65" s="1" customFormat="1">
      <c r="B368" s="33"/>
      <c r="D368" s="151" t="s">
        <v>191</v>
      </c>
      <c r="F368" s="152" t="s">
        <v>491</v>
      </c>
      <c r="I368" s="149"/>
      <c r="L368" s="33"/>
      <c r="M368" s="150"/>
      <c r="T368" s="54"/>
      <c r="AT368" s="18" t="s">
        <v>191</v>
      </c>
      <c r="AU368" s="18" t="s">
        <v>84</v>
      </c>
    </row>
    <row r="369" spans="2:65" s="13" customFormat="1">
      <c r="B369" s="159"/>
      <c r="D369" s="147" t="s">
        <v>193</v>
      </c>
      <c r="E369" s="160" t="s">
        <v>3</v>
      </c>
      <c r="F369" s="161" t="s">
        <v>105</v>
      </c>
      <c r="H369" s="162">
        <v>1176.06</v>
      </c>
      <c r="I369" s="163"/>
      <c r="L369" s="159"/>
      <c r="M369" s="164"/>
      <c r="T369" s="165"/>
      <c r="AT369" s="160" t="s">
        <v>193</v>
      </c>
      <c r="AU369" s="160" t="s">
        <v>84</v>
      </c>
      <c r="AV369" s="13" t="s">
        <v>82</v>
      </c>
      <c r="AW369" s="13" t="s">
        <v>35</v>
      </c>
      <c r="AX369" s="13" t="s">
        <v>74</v>
      </c>
      <c r="AY369" s="160" t="s">
        <v>179</v>
      </c>
    </row>
    <row r="370" spans="2:65" s="1" customFormat="1" ht="24.2" customHeight="1">
      <c r="B370" s="133"/>
      <c r="C370" s="134" t="s">
        <v>492</v>
      </c>
      <c r="D370" s="134" t="s">
        <v>184</v>
      </c>
      <c r="E370" s="135" t="s">
        <v>493</v>
      </c>
      <c r="F370" s="136" t="s">
        <v>494</v>
      </c>
      <c r="G370" s="137" t="s">
        <v>420</v>
      </c>
      <c r="H370" s="138">
        <v>166.81800000000001</v>
      </c>
      <c r="I370" s="139"/>
      <c r="J370" s="140">
        <f>ROUND(I370*H370,2)</f>
        <v>0</v>
      </c>
      <c r="K370" s="136" t="s">
        <v>187</v>
      </c>
      <c r="L370" s="33"/>
      <c r="M370" s="141" t="s">
        <v>3</v>
      </c>
      <c r="N370" s="142" t="s">
        <v>45</v>
      </c>
      <c r="P370" s="143">
        <f>O370*H370</f>
        <v>0</v>
      </c>
      <c r="Q370" s="143">
        <v>0</v>
      </c>
      <c r="R370" s="143">
        <f>Q370*H370</f>
        <v>0</v>
      </c>
      <c r="S370" s="143">
        <v>0</v>
      </c>
      <c r="T370" s="144">
        <f>S370*H370</f>
        <v>0</v>
      </c>
      <c r="AR370" s="145" t="s">
        <v>88</v>
      </c>
      <c r="AT370" s="145" t="s">
        <v>184</v>
      </c>
      <c r="AU370" s="145" t="s">
        <v>84</v>
      </c>
      <c r="AY370" s="18" t="s">
        <v>179</v>
      </c>
      <c r="BE370" s="146">
        <f>IF(N370="základní",J370,0)</f>
        <v>0</v>
      </c>
      <c r="BF370" s="146">
        <f>IF(N370="snížená",J370,0)</f>
        <v>0</v>
      </c>
      <c r="BG370" s="146">
        <f>IF(N370="zákl. přenesená",J370,0)</f>
        <v>0</v>
      </c>
      <c r="BH370" s="146">
        <f>IF(N370="sníž. přenesená",J370,0)</f>
        <v>0</v>
      </c>
      <c r="BI370" s="146">
        <f>IF(N370="nulová",J370,0)</f>
        <v>0</v>
      </c>
      <c r="BJ370" s="18" t="s">
        <v>78</v>
      </c>
      <c r="BK370" s="146">
        <f>ROUND(I370*H370,2)</f>
        <v>0</v>
      </c>
      <c r="BL370" s="18" t="s">
        <v>88</v>
      </c>
      <c r="BM370" s="145" t="s">
        <v>495</v>
      </c>
    </row>
    <row r="371" spans="2:65" s="1" customFormat="1" ht="19.5">
      <c r="B371" s="33"/>
      <c r="D371" s="147" t="s">
        <v>189</v>
      </c>
      <c r="F371" s="148" t="s">
        <v>496</v>
      </c>
      <c r="I371" s="149"/>
      <c r="L371" s="33"/>
      <c r="M371" s="150"/>
      <c r="T371" s="54"/>
      <c r="AT371" s="18" t="s">
        <v>189</v>
      </c>
      <c r="AU371" s="18" t="s">
        <v>84</v>
      </c>
    </row>
    <row r="372" spans="2:65" s="1" customFormat="1">
      <c r="B372" s="33"/>
      <c r="D372" s="151" t="s">
        <v>191</v>
      </c>
      <c r="F372" s="152" t="s">
        <v>497</v>
      </c>
      <c r="I372" s="149"/>
      <c r="L372" s="33"/>
      <c r="M372" s="150"/>
      <c r="T372" s="54"/>
      <c r="AT372" s="18" t="s">
        <v>191</v>
      </c>
      <c r="AU372" s="18" t="s">
        <v>84</v>
      </c>
    </row>
    <row r="373" spans="2:65" s="13" customFormat="1">
      <c r="B373" s="159"/>
      <c r="D373" s="147" t="s">
        <v>193</v>
      </c>
      <c r="E373" s="160" t="s">
        <v>3</v>
      </c>
      <c r="F373" s="161" t="s">
        <v>440</v>
      </c>
      <c r="H373" s="162">
        <v>166.81800000000001</v>
      </c>
      <c r="I373" s="163"/>
      <c r="L373" s="159"/>
      <c r="M373" s="164"/>
      <c r="T373" s="165"/>
      <c r="AT373" s="160" t="s">
        <v>193</v>
      </c>
      <c r="AU373" s="160" t="s">
        <v>84</v>
      </c>
      <c r="AV373" s="13" t="s">
        <v>82</v>
      </c>
      <c r="AW373" s="13" t="s">
        <v>35</v>
      </c>
      <c r="AX373" s="13" t="s">
        <v>74</v>
      </c>
      <c r="AY373" s="160" t="s">
        <v>179</v>
      </c>
    </row>
    <row r="374" spans="2:65" s="11" customFormat="1" ht="20.85" customHeight="1">
      <c r="B374" s="121"/>
      <c r="D374" s="122" t="s">
        <v>73</v>
      </c>
      <c r="E374" s="131" t="s">
        <v>498</v>
      </c>
      <c r="F374" s="131" t="s">
        <v>499</v>
      </c>
      <c r="I374" s="124"/>
      <c r="J374" s="132">
        <f>BK374</f>
        <v>0</v>
      </c>
      <c r="L374" s="121"/>
      <c r="M374" s="126"/>
      <c r="P374" s="127">
        <f>SUM(P375:P378)</f>
        <v>0</v>
      </c>
      <c r="R374" s="127">
        <f>SUM(R375:R378)</f>
        <v>0</v>
      </c>
      <c r="T374" s="128">
        <f>SUM(T375:T378)</f>
        <v>0</v>
      </c>
      <c r="AR374" s="122" t="s">
        <v>78</v>
      </c>
      <c r="AT374" s="129" t="s">
        <v>73</v>
      </c>
      <c r="AU374" s="129" t="s">
        <v>82</v>
      </c>
      <c r="AY374" s="122" t="s">
        <v>179</v>
      </c>
      <c r="BK374" s="130">
        <f>SUM(BK375:BK378)</f>
        <v>0</v>
      </c>
    </row>
    <row r="375" spans="2:65" s="1" customFormat="1" ht="16.5" customHeight="1">
      <c r="B375" s="133"/>
      <c r="C375" s="134" t="s">
        <v>500</v>
      </c>
      <c r="D375" s="134" t="s">
        <v>184</v>
      </c>
      <c r="E375" s="135" t="s">
        <v>501</v>
      </c>
      <c r="F375" s="136" t="s">
        <v>502</v>
      </c>
      <c r="G375" s="137" t="s">
        <v>107</v>
      </c>
      <c r="H375" s="138">
        <v>145.22999999999999</v>
      </c>
      <c r="I375" s="139"/>
      <c r="J375" s="140">
        <f>ROUND(I375*H375,2)</f>
        <v>0</v>
      </c>
      <c r="K375" s="136" t="s">
        <v>187</v>
      </c>
      <c r="L375" s="33"/>
      <c r="M375" s="141" t="s">
        <v>3</v>
      </c>
      <c r="N375" s="142" t="s">
        <v>45</v>
      </c>
      <c r="P375" s="143">
        <f>O375*H375</f>
        <v>0</v>
      </c>
      <c r="Q375" s="143">
        <v>0</v>
      </c>
      <c r="R375" s="143">
        <f>Q375*H375</f>
        <v>0</v>
      </c>
      <c r="S375" s="143">
        <v>0</v>
      </c>
      <c r="T375" s="144">
        <f>S375*H375</f>
        <v>0</v>
      </c>
      <c r="AR375" s="145" t="s">
        <v>88</v>
      </c>
      <c r="AT375" s="145" t="s">
        <v>184</v>
      </c>
      <c r="AU375" s="145" t="s">
        <v>84</v>
      </c>
      <c r="AY375" s="18" t="s">
        <v>179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8" t="s">
        <v>78</v>
      </c>
      <c r="BK375" s="146">
        <f>ROUND(I375*H375,2)</f>
        <v>0</v>
      </c>
      <c r="BL375" s="18" t="s">
        <v>88</v>
      </c>
      <c r="BM375" s="145" t="s">
        <v>503</v>
      </c>
    </row>
    <row r="376" spans="2:65" s="1" customFormat="1" ht="19.5">
      <c r="B376" s="33"/>
      <c r="D376" s="147" t="s">
        <v>189</v>
      </c>
      <c r="F376" s="148" t="s">
        <v>504</v>
      </c>
      <c r="I376" s="149"/>
      <c r="L376" s="33"/>
      <c r="M376" s="150"/>
      <c r="T376" s="54"/>
      <c r="AT376" s="18" t="s">
        <v>189</v>
      </c>
      <c r="AU376" s="18" t="s">
        <v>84</v>
      </c>
    </row>
    <row r="377" spans="2:65" s="1" customFormat="1">
      <c r="B377" s="33"/>
      <c r="D377" s="151" t="s">
        <v>191</v>
      </c>
      <c r="F377" s="152" t="s">
        <v>505</v>
      </c>
      <c r="I377" s="149"/>
      <c r="L377" s="33"/>
      <c r="M377" s="150"/>
      <c r="T377" s="54"/>
      <c r="AT377" s="18" t="s">
        <v>191</v>
      </c>
      <c r="AU377" s="18" t="s">
        <v>84</v>
      </c>
    </row>
    <row r="378" spans="2:65" s="13" customFormat="1">
      <c r="B378" s="159"/>
      <c r="D378" s="147" t="s">
        <v>193</v>
      </c>
      <c r="E378" s="160" t="s">
        <v>3</v>
      </c>
      <c r="F378" s="161" t="s">
        <v>506</v>
      </c>
      <c r="H378" s="162">
        <v>145.22999999999999</v>
      </c>
      <c r="I378" s="163"/>
      <c r="L378" s="159"/>
      <c r="M378" s="164"/>
      <c r="T378" s="165"/>
      <c r="AT378" s="160" t="s">
        <v>193</v>
      </c>
      <c r="AU378" s="160" t="s">
        <v>84</v>
      </c>
      <c r="AV378" s="13" t="s">
        <v>82</v>
      </c>
      <c r="AW378" s="13" t="s">
        <v>35</v>
      </c>
      <c r="AX378" s="13" t="s">
        <v>74</v>
      </c>
      <c r="AY378" s="160" t="s">
        <v>179</v>
      </c>
    </row>
    <row r="379" spans="2:65" s="11" customFormat="1" ht="20.85" customHeight="1">
      <c r="B379" s="121"/>
      <c r="D379" s="122" t="s">
        <v>73</v>
      </c>
      <c r="E379" s="131" t="s">
        <v>507</v>
      </c>
      <c r="F379" s="131" t="s">
        <v>508</v>
      </c>
      <c r="I379" s="124"/>
      <c r="J379" s="132">
        <f>BK379</f>
        <v>0</v>
      </c>
      <c r="L379" s="121"/>
      <c r="M379" s="126"/>
      <c r="P379" s="127">
        <f>SUM(P380:P382)</f>
        <v>0</v>
      </c>
      <c r="R379" s="127">
        <f>SUM(R380:R382)</f>
        <v>0</v>
      </c>
      <c r="T379" s="128">
        <f>SUM(T380:T382)</f>
        <v>0</v>
      </c>
      <c r="AR379" s="122" t="s">
        <v>78</v>
      </c>
      <c r="AT379" s="129" t="s">
        <v>73</v>
      </c>
      <c r="AU379" s="129" t="s">
        <v>82</v>
      </c>
      <c r="AY379" s="122" t="s">
        <v>179</v>
      </c>
      <c r="BK379" s="130">
        <f>SUM(BK380:BK382)</f>
        <v>0</v>
      </c>
    </row>
    <row r="380" spans="2:65" s="1" customFormat="1" ht="21.75" customHeight="1">
      <c r="B380" s="133"/>
      <c r="C380" s="134" t="s">
        <v>509</v>
      </c>
      <c r="D380" s="134" t="s">
        <v>184</v>
      </c>
      <c r="E380" s="135" t="s">
        <v>510</v>
      </c>
      <c r="F380" s="136" t="s">
        <v>511</v>
      </c>
      <c r="G380" s="137" t="s">
        <v>512</v>
      </c>
      <c r="H380" s="138">
        <v>20.552</v>
      </c>
      <c r="I380" s="139"/>
      <c r="J380" s="140">
        <f>ROUND(I380*H380,2)</f>
        <v>0</v>
      </c>
      <c r="K380" s="136" t="s">
        <v>187</v>
      </c>
      <c r="L380" s="33"/>
      <c r="M380" s="141" t="s">
        <v>3</v>
      </c>
      <c r="N380" s="142" t="s">
        <v>45</v>
      </c>
      <c r="P380" s="143">
        <f>O380*H380</f>
        <v>0</v>
      </c>
      <c r="Q380" s="143">
        <v>0</v>
      </c>
      <c r="R380" s="143">
        <f>Q380*H380</f>
        <v>0</v>
      </c>
      <c r="S380" s="143">
        <v>0</v>
      </c>
      <c r="T380" s="144">
        <f>S380*H380</f>
        <v>0</v>
      </c>
      <c r="AR380" s="145" t="s">
        <v>88</v>
      </c>
      <c r="AT380" s="145" t="s">
        <v>184</v>
      </c>
      <c r="AU380" s="145" t="s">
        <v>84</v>
      </c>
      <c r="AY380" s="18" t="s">
        <v>179</v>
      </c>
      <c r="BE380" s="146">
        <f>IF(N380="základní",J380,0)</f>
        <v>0</v>
      </c>
      <c r="BF380" s="146">
        <f>IF(N380="snížená",J380,0)</f>
        <v>0</v>
      </c>
      <c r="BG380" s="146">
        <f>IF(N380="zákl. přenesená",J380,0)</f>
        <v>0</v>
      </c>
      <c r="BH380" s="146">
        <f>IF(N380="sníž. přenesená",J380,0)</f>
        <v>0</v>
      </c>
      <c r="BI380" s="146">
        <f>IF(N380="nulová",J380,0)</f>
        <v>0</v>
      </c>
      <c r="BJ380" s="18" t="s">
        <v>78</v>
      </c>
      <c r="BK380" s="146">
        <f>ROUND(I380*H380,2)</f>
        <v>0</v>
      </c>
      <c r="BL380" s="18" t="s">
        <v>88</v>
      </c>
      <c r="BM380" s="145" t="s">
        <v>513</v>
      </c>
    </row>
    <row r="381" spans="2:65" s="1" customFormat="1" ht="39">
      <c r="B381" s="33"/>
      <c r="D381" s="147" t="s">
        <v>189</v>
      </c>
      <c r="F381" s="148" t="s">
        <v>514</v>
      </c>
      <c r="I381" s="149"/>
      <c r="L381" s="33"/>
      <c r="M381" s="150"/>
      <c r="T381" s="54"/>
      <c r="AT381" s="18" t="s">
        <v>189</v>
      </c>
      <c r="AU381" s="18" t="s">
        <v>84</v>
      </c>
    </row>
    <row r="382" spans="2:65" s="1" customFormat="1">
      <c r="B382" s="33"/>
      <c r="D382" s="151" t="s">
        <v>191</v>
      </c>
      <c r="F382" s="152" t="s">
        <v>515</v>
      </c>
      <c r="I382" s="149"/>
      <c r="L382" s="33"/>
      <c r="M382" s="150"/>
      <c r="T382" s="54"/>
      <c r="AT382" s="18" t="s">
        <v>191</v>
      </c>
      <c r="AU382" s="18" t="s">
        <v>84</v>
      </c>
    </row>
    <row r="383" spans="2:65" s="11" customFormat="1" ht="25.9" customHeight="1">
      <c r="B383" s="121"/>
      <c r="D383" s="122" t="s">
        <v>73</v>
      </c>
      <c r="E383" s="123" t="s">
        <v>516</v>
      </c>
      <c r="F383" s="123" t="s">
        <v>517</v>
      </c>
      <c r="I383" s="124"/>
      <c r="J383" s="125">
        <f>BK383</f>
        <v>0</v>
      </c>
      <c r="L383" s="121"/>
      <c r="M383" s="126"/>
      <c r="P383" s="127">
        <f>P384+P430+P449</f>
        <v>0</v>
      </c>
      <c r="R383" s="127">
        <f>R384+R430+R449</f>
        <v>2.9607056577500002</v>
      </c>
      <c r="T383" s="128">
        <f>T384+T430+T449</f>
        <v>0</v>
      </c>
      <c r="AR383" s="122" t="s">
        <v>82</v>
      </c>
      <c r="AT383" s="129" t="s">
        <v>73</v>
      </c>
      <c r="AU383" s="129" t="s">
        <v>74</v>
      </c>
      <c r="AY383" s="122" t="s">
        <v>179</v>
      </c>
      <c r="BK383" s="130">
        <f>BK384+BK430+BK449</f>
        <v>0</v>
      </c>
    </row>
    <row r="384" spans="2:65" s="11" customFormat="1" ht="22.9" customHeight="1">
      <c r="B384" s="121"/>
      <c r="D384" s="122" t="s">
        <v>73</v>
      </c>
      <c r="E384" s="131" t="s">
        <v>518</v>
      </c>
      <c r="F384" s="131" t="s">
        <v>519</v>
      </c>
      <c r="I384" s="124"/>
      <c r="J384" s="132">
        <f>BK384</f>
        <v>0</v>
      </c>
      <c r="L384" s="121"/>
      <c r="M384" s="126"/>
      <c r="P384" s="127">
        <f>SUM(P385:P429)</f>
        <v>0</v>
      </c>
      <c r="R384" s="127">
        <f>SUM(R385:R429)</f>
        <v>1.0110880977500001</v>
      </c>
      <c r="T384" s="128">
        <f>SUM(T385:T429)</f>
        <v>0</v>
      </c>
      <c r="AR384" s="122" t="s">
        <v>82</v>
      </c>
      <c r="AT384" s="129" t="s">
        <v>73</v>
      </c>
      <c r="AU384" s="129" t="s">
        <v>78</v>
      </c>
      <c r="AY384" s="122" t="s">
        <v>179</v>
      </c>
      <c r="BK384" s="130">
        <f>SUM(BK385:BK429)</f>
        <v>0</v>
      </c>
    </row>
    <row r="385" spans="2:65" s="1" customFormat="1" ht="24.2" customHeight="1">
      <c r="B385" s="133"/>
      <c r="C385" s="134" t="s">
        <v>520</v>
      </c>
      <c r="D385" s="134" t="s">
        <v>184</v>
      </c>
      <c r="E385" s="135" t="s">
        <v>521</v>
      </c>
      <c r="F385" s="136" t="s">
        <v>522</v>
      </c>
      <c r="G385" s="137" t="s">
        <v>107</v>
      </c>
      <c r="H385" s="138">
        <v>130.37700000000001</v>
      </c>
      <c r="I385" s="139"/>
      <c r="J385" s="140">
        <f>ROUND(I385*H385,2)</f>
        <v>0</v>
      </c>
      <c r="K385" s="136" t="s">
        <v>187</v>
      </c>
      <c r="L385" s="33"/>
      <c r="M385" s="141" t="s">
        <v>3</v>
      </c>
      <c r="N385" s="142" t="s">
        <v>45</v>
      </c>
      <c r="P385" s="143">
        <f>O385*H385</f>
        <v>0</v>
      </c>
      <c r="Q385" s="143">
        <v>0</v>
      </c>
      <c r="R385" s="143">
        <f>Q385*H385</f>
        <v>0</v>
      </c>
      <c r="S385" s="143">
        <v>0</v>
      </c>
      <c r="T385" s="144">
        <f>S385*H385</f>
        <v>0</v>
      </c>
      <c r="AR385" s="145" t="s">
        <v>291</v>
      </c>
      <c r="AT385" s="145" t="s">
        <v>184</v>
      </c>
      <c r="AU385" s="145" t="s">
        <v>82</v>
      </c>
      <c r="AY385" s="18" t="s">
        <v>179</v>
      </c>
      <c r="BE385" s="146">
        <f>IF(N385="základní",J385,0)</f>
        <v>0</v>
      </c>
      <c r="BF385" s="146">
        <f>IF(N385="snížená",J385,0)</f>
        <v>0</v>
      </c>
      <c r="BG385" s="146">
        <f>IF(N385="zákl. přenesená",J385,0)</f>
        <v>0</v>
      </c>
      <c r="BH385" s="146">
        <f>IF(N385="sníž. přenesená",J385,0)</f>
        <v>0</v>
      </c>
      <c r="BI385" s="146">
        <f>IF(N385="nulová",J385,0)</f>
        <v>0</v>
      </c>
      <c r="BJ385" s="18" t="s">
        <v>78</v>
      </c>
      <c r="BK385" s="146">
        <f>ROUND(I385*H385,2)</f>
        <v>0</v>
      </c>
      <c r="BL385" s="18" t="s">
        <v>291</v>
      </c>
      <c r="BM385" s="145" t="s">
        <v>523</v>
      </c>
    </row>
    <row r="386" spans="2:65" s="1" customFormat="1" ht="19.5">
      <c r="B386" s="33"/>
      <c r="D386" s="147" t="s">
        <v>189</v>
      </c>
      <c r="F386" s="148" t="s">
        <v>524</v>
      </c>
      <c r="I386" s="149"/>
      <c r="L386" s="33"/>
      <c r="M386" s="150"/>
      <c r="T386" s="54"/>
      <c r="AT386" s="18" t="s">
        <v>189</v>
      </c>
      <c r="AU386" s="18" t="s">
        <v>82</v>
      </c>
    </row>
    <row r="387" spans="2:65" s="1" customFormat="1">
      <c r="B387" s="33"/>
      <c r="D387" s="151" t="s">
        <v>191</v>
      </c>
      <c r="F387" s="152" t="s">
        <v>525</v>
      </c>
      <c r="I387" s="149"/>
      <c r="L387" s="33"/>
      <c r="M387" s="150"/>
      <c r="T387" s="54"/>
      <c r="AT387" s="18" t="s">
        <v>191</v>
      </c>
      <c r="AU387" s="18" t="s">
        <v>82</v>
      </c>
    </row>
    <row r="388" spans="2:65" s="12" customFormat="1">
      <c r="B388" s="153"/>
      <c r="D388" s="147" t="s">
        <v>193</v>
      </c>
      <c r="E388" s="154" t="s">
        <v>3</v>
      </c>
      <c r="F388" s="155" t="s">
        <v>526</v>
      </c>
      <c r="H388" s="154" t="s">
        <v>3</v>
      </c>
      <c r="I388" s="156"/>
      <c r="L388" s="153"/>
      <c r="M388" s="157"/>
      <c r="T388" s="158"/>
      <c r="AT388" s="154" t="s">
        <v>193</v>
      </c>
      <c r="AU388" s="154" t="s">
        <v>82</v>
      </c>
      <c r="AV388" s="12" t="s">
        <v>78</v>
      </c>
      <c r="AW388" s="12" t="s">
        <v>35</v>
      </c>
      <c r="AX388" s="12" t="s">
        <v>74</v>
      </c>
      <c r="AY388" s="154" t="s">
        <v>179</v>
      </c>
    </row>
    <row r="389" spans="2:65" s="13" customFormat="1">
      <c r="B389" s="159"/>
      <c r="D389" s="147" t="s">
        <v>193</v>
      </c>
      <c r="E389" s="160" t="s">
        <v>3</v>
      </c>
      <c r="F389" s="161" t="s">
        <v>202</v>
      </c>
      <c r="H389" s="162">
        <v>130.70699999999999</v>
      </c>
      <c r="I389" s="163"/>
      <c r="L389" s="159"/>
      <c r="M389" s="164"/>
      <c r="T389" s="165"/>
      <c r="AT389" s="160" t="s">
        <v>193</v>
      </c>
      <c r="AU389" s="160" t="s">
        <v>82</v>
      </c>
      <c r="AV389" s="13" t="s">
        <v>82</v>
      </c>
      <c r="AW389" s="13" t="s">
        <v>35</v>
      </c>
      <c r="AX389" s="13" t="s">
        <v>74</v>
      </c>
      <c r="AY389" s="160" t="s">
        <v>179</v>
      </c>
    </row>
    <row r="390" spans="2:65" s="13" customFormat="1">
      <c r="B390" s="159"/>
      <c r="D390" s="147" t="s">
        <v>193</v>
      </c>
      <c r="E390" s="160" t="s">
        <v>3</v>
      </c>
      <c r="F390" s="161" t="s">
        <v>527</v>
      </c>
      <c r="H390" s="162">
        <v>2.88</v>
      </c>
      <c r="I390" s="163"/>
      <c r="L390" s="159"/>
      <c r="M390" s="164"/>
      <c r="T390" s="165"/>
      <c r="AT390" s="160" t="s">
        <v>193</v>
      </c>
      <c r="AU390" s="160" t="s">
        <v>82</v>
      </c>
      <c r="AV390" s="13" t="s">
        <v>82</v>
      </c>
      <c r="AW390" s="13" t="s">
        <v>35</v>
      </c>
      <c r="AX390" s="13" t="s">
        <v>74</v>
      </c>
      <c r="AY390" s="160" t="s">
        <v>179</v>
      </c>
    </row>
    <row r="391" spans="2:65" s="12" customFormat="1">
      <c r="B391" s="153"/>
      <c r="D391" s="147" t="s">
        <v>193</v>
      </c>
      <c r="E391" s="154" t="s">
        <v>3</v>
      </c>
      <c r="F391" s="155" t="s">
        <v>204</v>
      </c>
      <c r="H391" s="154" t="s">
        <v>3</v>
      </c>
      <c r="I391" s="156"/>
      <c r="L391" s="153"/>
      <c r="M391" s="157"/>
      <c r="T391" s="158"/>
      <c r="AT391" s="154" t="s">
        <v>193</v>
      </c>
      <c r="AU391" s="154" t="s">
        <v>82</v>
      </c>
      <c r="AV391" s="12" t="s">
        <v>78</v>
      </c>
      <c r="AW391" s="12" t="s">
        <v>35</v>
      </c>
      <c r="AX391" s="12" t="s">
        <v>74</v>
      </c>
      <c r="AY391" s="154" t="s">
        <v>179</v>
      </c>
    </row>
    <row r="392" spans="2:65" s="13" customFormat="1">
      <c r="B392" s="159"/>
      <c r="D392" s="147" t="s">
        <v>193</v>
      </c>
      <c r="E392" s="160" t="s">
        <v>3</v>
      </c>
      <c r="F392" s="161" t="s">
        <v>205</v>
      </c>
      <c r="H392" s="162">
        <v>-3.21</v>
      </c>
      <c r="I392" s="163"/>
      <c r="L392" s="159"/>
      <c r="M392" s="164"/>
      <c r="T392" s="165"/>
      <c r="AT392" s="160" t="s">
        <v>193</v>
      </c>
      <c r="AU392" s="160" t="s">
        <v>82</v>
      </c>
      <c r="AV392" s="13" t="s">
        <v>82</v>
      </c>
      <c r="AW392" s="13" t="s">
        <v>35</v>
      </c>
      <c r="AX392" s="13" t="s">
        <v>74</v>
      </c>
      <c r="AY392" s="160" t="s">
        <v>179</v>
      </c>
    </row>
    <row r="393" spans="2:65" s="1" customFormat="1" ht="16.5" customHeight="1">
      <c r="B393" s="133"/>
      <c r="C393" s="166" t="s">
        <v>528</v>
      </c>
      <c r="D393" s="166" t="s">
        <v>237</v>
      </c>
      <c r="E393" s="167" t="s">
        <v>529</v>
      </c>
      <c r="F393" s="168" t="s">
        <v>530</v>
      </c>
      <c r="G393" s="169" t="s">
        <v>512</v>
      </c>
      <c r="H393" s="170">
        <v>5.7000000000000002E-2</v>
      </c>
      <c r="I393" s="171"/>
      <c r="J393" s="172">
        <f>ROUND(I393*H393,2)</f>
        <v>0</v>
      </c>
      <c r="K393" s="168" t="s">
        <v>187</v>
      </c>
      <c r="L393" s="173"/>
      <c r="M393" s="174" t="s">
        <v>3</v>
      </c>
      <c r="N393" s="175" t="s">
        <v>45</v>
      </c>
      <c r="P393" s="143">
        <f>O393*H393</f>
        <v>0</v>
      </c>
      <c r="Q393" s="143">
        <v>1</v>
      </c>
      <c r="R393" s="143">
        <f>Q393*H393</f>
        <v>5.7000000000000002E-2</v>
      </c>
      <c r="S393" s="143">
        <v>0</v>
      </c>
      <c r="T393" s="144">
        <f>S393*H393</f>
        <v>0</v>
      </c>
      <c r="AR393" s="145" t="s">
        <v>382</v>
      </c>
      <c r="AT393" s="145" t="s">
        <v>237</v>
      </c>
      <c r="AU393" s="145" t="s">
        <v>82</v>
      </c>
      <c r="AY393" s="18" t="s">
        <v>179</v>
      </c>
      <c r="BE393" s="146">
        <f>IF(N393="základní",J393,0)</f>
        <v>0</v>
      </c>
      <c r="BF393" s="146">
        <f>IF(N393="snížená",J393,0)</f>
        <v>0</v>
      </c>
      <c r="BG393" s="146">
        <f>IF(N393="zákl. přenesená",J393,0)</f>
        <v>0</v>
      </c>
      <c r="BH393" s="146">
        <f>IF(N393="sníž. přenesená",J393,0)</f>
        <v>0</v>
      </c>
      <c r="BI393" s="146">
        <f>IF(N393="nulová",J393,0)</f>
        <v>0</v>
      </c>
      <c r="BJ393" s="18" t="s">
        <v>78</v>
      </c>
      <c r="BK393" s="146">
        <f>ROUND(I393*H393,2)</f>
        <v>0</v>
      </c>
      <c r="BL393" s="18" t="s">
        <v>291</v>
      </c>
      <c r="BM393" s="145" t="s">
        <v>531</v>
      </c>
    </row>
    <row r="394" spans="2:65" s="1" customFormat="1">
      <c r="B394" s="33"/>
      <c r="D394" s="147" t="s">
        <v>189</v>
      </c>
      <c r="F394" s="148" t="s">
        <v>530</v>
      </c>
      <c r="I394" s="149"/>
      <c r="L394" s="33"/>
      <c r="M394" s="150"/>
      <c r="T394" s="54"/>
      <c r="AT394" s="18" t="s">
        <v>189</v>
      </c>
      <c r="AU394" s="18" t="s">
        <v>82</v>
      </c>
    </row>
    <row r="395" spans="2:65" s="1" customFormat="1" ht="19.5">
      <c r="B395" s="33"/>
      <c r="D395" s="147" t="s">
        <v>532</v>
      </c>
      <c r="F395" s="190" t="s">
        <v>533</v>
      </c>
      <c r="I395" s="149"/>
      <c r="L395" s="33"/>
      <c r="M395" s="150"/>
      <c r="T395" s="54"/>
      <c r="AT395" s="18" t="s">
        <v>532</v>
      </c>
      <c r="AU395" s="18" t="s">
        <v>82</v>
      </c>
    </row>
    <row r="396" spans="2:65" s="13" customFormat="1">
      <c r="B396" s="159"/>
      <c r="D396" s="147" t="s">
        <v>193</v>
      </c>
      <c r="E396" s="160" t="s">
        <v>3</v>
      </c>
      <c r="F396" s="161" t="s">
        <v>133</v>
      </c>
      <c r="H396" s="162">
        <v>130.37700000000001</v>
      </c>
      <c r="I396" s="163"/>
      <c r="L396" s="159"/>
      <c r="M396" s="164"/>
      <c r="T396" s="165"/>
      <c r="AT396" s="160" t="s">
        <v>193</v>
      </c>
      <c r="AU396" s="160" t="s">
        <v>82</v>
      </c>
      <c r="AV396" s="13" t="s">
        <v>82</v>
      </c>
      <c r="AW396" s="13" t="s">
        <v>35</v>
      </c>
      <c r="AX396" s="13" t="s">
        <v>78</v>
      </c>
      <c r="AY396" s="160" t="s">
        <v>179</v>
      </c>
    </row>
    <row r="397" spans="2:65" s="13" customFormat="1">
      <c r="B397" s="159"/>
      <c r="D397" s="147" t="s">
        <v>193</v>
      </c>
      <c r="F397" s="161" t="s">
        <v>534</v>
      </c>
      <c r="H397" s="162">
        <v>5.7000000000000002E-2</v>
      </c>
      <c r="I397" s="163"/>
      <c r="L397" s="159"/>
      <c r="M397" s="164"/>
      <c r="T397" s="165"/>
      <c r="AT397" s="160" t="s">
        <v>193</v>
      </c>
      <c r="AU397" s="160" t="s">
        <v>82</v>
      </c>
      <c r="AV397" s="13" t="s">
        <v>82</v>
      </c>
      <c r="AW397" s="13" t="s">
        <v>4</v>
      </c>
      <c r="AX397" s="13" t="s">
        <v>78</v>
      </c>
      <c r="AY397" s="160" t="s">
        <v>179</v>
      </c>
    </row>
    <row r="398" spans="2:65" s="1" customFormat="1" ht="24.2" customHeight="1">
      <c r="B398" s="133"/>
      <c r="C398" s="134" t="s">
        <v>535</v>
      </c>
      <c r="D398" s="134" t="s">
        <v>184</v>
      </c>
      <c r="E398" s="135" t="s">
        <v>536</v>
      </c>
      <c r="F398" s="136" t="s">
        <v>537</v>
      </c>
      <c r="G398" s="137" t="s">
        <v>107</v>
      </c>
      <c r="H398" s="138">
        <v>130.37700000000001</v>
      </c>
      <c r="I398" s="139"/>
      <c r="J398" s="140">
        <f>ROUND(I398*H398,2)</f>
        <v>0</v>
      </c>
      <c r="K398" s="136" t="s">
        <v>187</v>
      </c>
      <c r="L398" s="33"/>
      <c r="M398" s="141" t="s">
        <v>3</v>
      </c>
      <c r="N398" s="142" t="s">
        <v>45</v>
      </c>
      <c r="P398" s="143">
        <f>O398*H398</f>
        <v>0</v>
      </c>
      <c r="Q398" s="143">
        <v>3.9825E-4</v>
      </c>
      <c r="R398" s="143">
        <f>Q398*H398</f>
        <v>5.1922640250000006E-2</v>
      </c>
      <c r="S398" s="143">
        <v>0</v>
      </c>
      <c r="T398" s="144">
        <f>S398*H398</f>
        <v>0</v>
      </c>
      <c r="AR398" s="145" t="s">
        <v>291</v>
      </c>
      <c r="AT398" s="145" t="s">
        <v>184</v>
      </c>
      <c r="AU398" s="145" t="s">
        <v>82</v>
      </c>
      <c r="AY398" s="18" t="s">
        <v>179</v>
      </c>
      <c r="BE398" s="146">
        <f>IF(N398="základní",J398,0)</f>
        <v>0</v>
      </c>
      <c r="BF398" s="146">
        <f>IF(N398="snížená",J398,0)</f>
        <v>0</v>
      </c>
      <c r="BG398" s="146">
        <f>IF(N398="zákl. přenesená",J398,0)</f>
        <v>0</v>
      </c>
      <c r="BH398" s="146">
        <f>IF(N398="sníž. přenesená",J398,0)</f>
        <v>0</v>
      </c>
      <c r="BI398" s="146">
        <f>IF(N398="nulová",J398,0)</f>
        <v>0</v>
      </c>
      <c r="BJ398" s="18" t="s">
        <v>78</v>
      </c>
      <c r="BK398" s="146">
        <f>ROUND(I398*H398,2)</f>
        <v>0</v>
      </c>
      <c r="BL398" s="18" t="s">
        <v>291</v>
      </c>
      <c r="BM398" s="145" t="s">
        <v>538</v>
      </c>
    </row>
    <row r="399" spans="2:65" s="1" customFormat="1" ht="19.5">
      <c r="B399" s="33"/>
      <c r="D399" s="147" t="s">
        <v>189</v>
      </c>
      <c r="F399" s="148" t="s">
        <v>539</v>
      </c>
      <c r="I399" s="149"/>
      <c r="L399" s="33"/>
      <c r="M399" s="150"/>
      <c r="T399" s="54"/>
      <c r="AT399" s="18" t="s">
        <v>189</v>
      </c>
      <c r="AU399" s="18" t="s">
        <v>82</v>
      </c>
    </row>
    <row r="400" spans="2:65" s="1" customFormat="1">
      <c r="B400" s="33"/>
      <c r="D400" s="151" t="s">
        <v>191</v>
      </c>
      <c r="F400" s="152" t="s">
        <v>540</v>
      </c>
      <c r="I400" s="149"/>
      <c r="L400" s="33"/>
      <c r="M400" s="150"/>
      <c r="T400" s="54"/>
      <c r="AT400" s="18" t="s">
        <v>191</v>
      </c>
      <c r="AU400" s="18" t="s">
        <v>82</v>
      </c>
    </row>
    <row r="401" spans="2:65" s="12" customFormat="1">
      <c r="B401" s="153"/>
      <c r="D401" s="147" t="s">
        <v>193</v>
      </c>
      <c r="E401" s="154" t="s">
        <v>3</v>
      </c>
      <c r="F401" s="155" t="s">
        <v>526</v>
      </c>
      <c r="H401" s="154" t="s">
        <v>3</v>
      </c>
      <c r="I401" s="156"/>
      <c r="L401" s="153"/>
      <c r="M401" s="157"/>
      <c r="T401" s="158"/>
      <c r="AT401" s="154" t="s">
        <v>193</v>
      </c>
      <c r="AU401" s="154" t="s">
        <v>82</v>
      </c>
      <c r="AV401" s="12" t="s">
        <v>78</v>
      </c>
      <c r="AW401" s="12" t="s">
        <v>35</v>
      </c>
      <c r="AX401" s="12" t="s">
        <v>74</v>
      </c>
      <c r="AY401" s="154" t="s">
        <v>179</v>
      </c>
    </row>
    <row r="402" spans="2:65" s="13" customFormat="1">
      <c r="B402" s="159"/>
      <c r="D402" s="147" t="s">
        <v>193</v>
      </c>
      <c r="E402" s="160" t="s">
        <v>3</v>
      </c>
      <c r="F402" s="161" t="s">
        <v>202</v>
      </c>
      <c r="H402" s="162">
        <v>130.70699999999999</v>
      </c>
      <c r="I402" s="163"/>
      <c r="L402" s="159"/>
      <c r="M402" s="164"/>
      <c r="T402" s="165"/>
      <c r="AT402" s="160" t="s">
        <v>193</v>
      </c>
      <c r="AU402" s="160" t="s">
        <v>82</v>
      </c>
      <c r="AV402" s="13" t="s">
        <v>82</v>
      </c>
      <c r="AW402" s="13" t="s">
        <v>35</v>
      </c>
      <c r="AX402" s="13" t="s">
        <v>74</v>
      </c>
      <c r="AY402" s="160" t="s">
        <v>179</v>
      </c>
    </row>
    <row r="403" spans="2:65" s="13" customFormat="1">
      <c r="B403" s="159"/>
      <c r="D403" s="147" t="s">
        <v>193</v>
      </c>
      <c r="E403" s="160" t="s">
        <v>3</v>
      </c>
      <c r="F403" s="161" t="s">
        <v>527</v>
      </c>
      <c r="H403" s="162">
        <v>2.88</v>
      </c>
      <c r="I403" s="163"/>
      <c r="L403" s="159"/>
      <c r="M403" s="164"/>
      <c r="T403" s="165"/>
      <c r="AT403" s="160" t="s">
        <v>193</v>
      </c>
      <c r="AU403" s="160" t="s">
        <v>82</v>
      </c>
      <c r="AV403" s="13" t="s">
        <v>82</v>
      </c>
      <c r="AW403" s="13" t="s">
        <v>35</v>
      </c>
      <c r="AX403" s="13" t="s">
        <v>74</v>
      </c>
      <c r="AY403" s="160" t="s">
        <v>179</v>
      </c>
    </row>
    <row r="404" spans="2:65" s="12" customFormat="1">
      <c r="B404" s="153"/>
      <c r="D404" s="147" t="s">
        <v>193</v>
      </c>
      <c r="E404" s="154" t="s">
        <v>3</v>
      </c>
      <c r="F404" s="155" t="s">
        <v>204</v>
      </c>
      <c r="H404" s="154" t="s">
        <v>3</v>
      </c>
      <c r="I404" s="156"/>
      <c r="L404" s="153"/>
      <c r="M404" s="157"/>
      <c r="T404" s="158"/>
      <c r="AT404" s="154" t="s">
        <v>193</v>
      </c>
      <c r="AU404" s="154" t="s">
        <v>82</v>
      </c>
      <c r="AV404" s="12" t="s">
        <v>78</v>
      </c>
      <c r="AW404" s="12" t="s">
        <v>35</v>
      </c>
      <c r="AX404" s="12" t="s">
        <v>74</v>
      </c>
      <c r="AY404" s="154" t="s">
        <v>179</v>
      </c>
    </row>
    <row r="405" spans="2:65" s="13" customFormat="1">
      <c r="B405" s="159"/>
      <c r="D405" s="147" t="s">
        <v>193</v>
      </c>
      <c r="E405" s="160" t="s">
        <v>3</v>
      </c>
      <c r="F405" s="161" t="s">
        <v>205</v>
      </c>
      <c r="H405" s="162">
        <v>-3.21</v>
      </c>
      <c r="I405" s="163"/>
      <c r="L405" s="159"/>
      <c r="M405" s="164"/>
      <c r="T405" s="165"/>
      <c r="AT405" s="160" t="s">
        <v>193</v>
      </c>
      <c r="AU405" s="160" t="s">
        <v>82</v>
      </c>
      <c r="AV405" s="13" t="s">
        <v>82</v>
      </c>
      <c r="AW405" s="13" t="s">
        <v>35</v>
      </c>
      <c r="AX405" s="13" t="s">
        <v>74</v>
      </c>
      <c r="AY405" s="160" t="s">
        <v>179</v>
      </c>
    </row>
    <row r="406" spans="2:65" s="1" customFormat="1" ht="49.15" customHeight="1">
      <c r="B406" s="133"/>
      <c r="C406" s="166" t="s">
        <v>541</v>
      </c>
      <c r="D406" s="166" t="s">
        <v>237</v>
      </c>
      <c r="E406" s="167" t="s">
        <v>542</v>
      </c>
      <c r="F406" s="168" t="s">
        <v>543</v>
      </c>
      <c r="G406" s="169" t="s">
        <v>107</v>
      </c>
      <c r="H406" s="170">
        <v>143.41499999999999</v>
      </c>
      <c r="I406" s="171"/>
      <c r="J406" s="172">
        <f>ROUND(I406*H406,2)</f>
        <v>0</v>
      </c>
      <c r="K406" s="168" t="s">
        <v>187</v>
      </c>
      <c r="L406" s="173"/>
      <c r="M406" s="174" t="s">
        <v>3</v>
      </c>
      <c r="N406" s="175" t="s">
        <v>45</v>
      </c>
      <c r="P406" s="143">
        <f>O406*H406</f>
        <v>0</v>
      </c>
      <c r="Q406" s="143">
        <v>5.4000000000000003E-3</v>
      </c>
      <c r="R406" s="143">
        <f>Q406*H406</f>
        <v>0.77444100000000005</v>
      </c>
      <c r="S406" s="143">
        <v>0</v>
      </c>
      <c r="T406" s="144">
        <f>S406*H406</f>
        <v>0</v>
      </c>
      <c r="AR406" s="145" t="s">
        <v>382</v>
      </c>
      <c r="AT406" s="145" t="s">
        <v>237</v>
      </c>
      <c r="AU406" s="145" t="s">
        <v>82</v>
      </c>
      <c r="AY406" s="18" t="s">
        <v>179</v>
      </c>
      <c r="BE406" s="146">
        <f>IF(N406="základní",J406,0)</f>
        <v>0</v>
      </c>
      <c r="BF406" s="146">
        <f>IF(N406="snížená",J406,0)</f>
        <v>0</v>
      </c>
      <c r="BG406" s="146">
        <f>IF(N406="zákl. přenesená",J406,0)</f>
        <v>0</v>
      </c>
      <c r="BH406" s="146">
        <f>IF(N406="sníž. přenesená",J406,0)</f>
        <v>0</v>
      </c>
      <c r="BI406" s="146">
        <f>IF(N406="nulová",J406,0)</f>
        <v>0</v>
      </c>
      <c r="BJ406" s="18" t="s">
        <v>78</v>
      </c>
      <c r="BK406" s="146">
        <f>ROUND(I406*H406,2)</f>
        <v>0</v>
      </c>
      <c r="BL406" s="18" t="s">
        <v>291</v>
      </c>
      <c r="BM406" s="145" t="s">
        <v>544</v>
      </c>
    </row>
    <row r="407" spans="2:65" s="1" customFormat="1" ht="29.25">
      <c r="B407" s="33"/>
      <c r="D407" s="147" t="s">
        <v>189</v>
      </c>
      <c r="F407" s="148" t="s">
        <v>543</v>
      </c>
      <c r="I407" s="149"/>
      <c r="L407" s="33"/>
      <c r="M407" s="150"/>
      <c r="T407" s="54"/>
      <c r="AT407" s="18" t="s">
        <v>189</v>
      </c>
      <c r="AU407" s="18" t="s">
        <v>82</v>
      </c>
    </row>
    <row r="408" spans="2:65" s="13" customFormat="1">
      <c r="B408" s="159"/>
      <c r="D408" s="147" t="s">
        <v>193</v>
      </c>
      <c r="E408" s="160" t="s">
        <v>3</v>
      </c>
      <c r="F408" s="161" t="s">
        <v>133</v>
      </c>
      <c r="H408" s="162">
        <v>130.37700000000001</v>
      </c>
      <c r="I408" s="163"/>
      <c r="L408" s="159"/>
      <c r="M408" s="164"/>
      <c r="T408" s="165"/>
      <c r="AT408" s="160" t="s">
        <v>193</v>
      </c>
      <c r="AU408" s="160" t="s">
        <v>82</v>
      </c>
      <c r="AV408" s="13" t="s">
        <v>82</v>
      </c>
      <c r="AW408" s="13" t="s">
        <v>35</v>
      </c>
      <c r="AX408" s="13" t="s">
        <v>74</v>
      </c>
      <c r="AY408" s="160" t="s">
        <v>179</v>
      </c>
    </row>
    <row r="409" spans="2:65" s="13" customFormat="1">
      <c r="B409" s="159"/>
      <c r="D409" s="147" t="s">
        <v>193</v>
      </c>
      <c r="F409" s="161" t="s">
        <v>545</v>
      </c>
      <c r="H409" s="162">
        <v>143.41499999999999</v>
      </c>
      <c r="I409" s="163"/>
      <c r="L409" s="159"/>
      <c r="M409" s="164"/>
      <c r="T409" s="165"/>
      <c r="AT409" s="160" t="s">
        <v>193</v>
      </c>
      <c r="AU409" s="160" t="s">
        <v>82</v>
      </c>
      <c r="AV409" s="13" t="s">
        <v>82</v>
      </c>
      <c r="AW409" s="13" t="s">
        <v>4</v>
      </c>
      <c r="AX409" s="13" t="s">
        <v>78</v>
      </c>
      <c r="AY409" s="160" t="s">
        <v>179</v>
      </c>
    </row>
    <row r="410" spans="2:65" s="1" customFormat="1" ht="24.2" customHeight="1">
      <c r="B410" s="133"/>
      <c r="C410" s="134" t="s">
        <v>546</v>
      </c>
      <c r="D410" s="134" t="s">
        <v>184</v>
      </c>
      <c r="E410" s="135" t="s">
        <v>547</v>
      </c>
      <c r="F410" s="136" t="s">
        <v>548</v>
      </c>
      <c r="G410" s="137" t="s">
        <v>107</v>
      </c>
      <c r="H410" s="138">
        <v>130.37700000000001</v>
      </c>
      <c r="I410" s="139"/>
      <c r="J410" s="140">
        <f>ROUND(I410*H410,2)</f>
        <v>0</v>
      </c>
      <c r="K410" s="136" t="s">
        <v>187</v>
      </c>
      <c r="L410" s="33"/>
      <c r="M410" s="141" t="s">
        <v>3</v>
      </c>
      <c r="N410" s="142" t="s">
        <v>45</v>
      </c>
      <c r="P410" s="143">
        <f>O410*H410</f>
        <v>0</v>
      </c>
      <c r="Q410" s="143">
        <v>7.9750000000000003E-4</v>
      </c>
      <c r="R410" s="143">
        <f>Q410*H410</f>
        <v>0.10397565750000001</v>
      </c>
      <c r="S410" s="143">
        <v>0</v>
      </c>
      <c r="T410" s="144">
        <f>S410*H410</f>
        <v>0</v>
      </c>
      <c r="AR410" s="145" t="s">
        <v>291</v>
      </c>
      <c r="AT410" s="145" t="s">
        <v>184</v>
      </c>
      <c r="AU410" s="145" t="s">
        <v>82</v>
      </c>
      <c r="AY410" s="18" t="s">
        <v>179</v>
      </c>
      <c r="BE410" s="146">
        <f>IF(N410="základní",J410,0)</f>
        <v>0</v>
      </c>
      <c r="BF410" s="146">
        <f>IF(N410="snížená",J410,0)</f>
        <v>0</v>
      </c>
      <c r="BG410" s="146">
        <f>IF(N410="zákl. přenesená",J410,0)</f>
        <v>0</v>
      </c>
      <c r="BH410" s="146">
        <f>IF(N410="sníž. přenesená",J410,0)</f>
        <v>0</v>
      </c>
      <c r="BI410" s="146">
        <f>IF(N410="nulová",J410,0)</f>
        <v>0</v>
      </c>
      <c r="BJ410" s="18" t="s">
        <v>78</v>
      </c>
      <c r="BK410" s="146">
        <f>ROUND(I410*H410,2)</f>
        <v>0</v>
      </c>
      <c r="BL410" s="18" t="s">
        <v>291</v>
      </c>
      <c r="BM410" s="145" t="s">
        <v>549</v>
      </c>
    </row>
    <row r="411" spans="2:65" s="1" customFormat="1" ht="29.25">
      <c r="B411" s="33"/>
      <c r="D411" s="147" t="s">
        <v>189</v>
      </c>
      <c r="F411" s="148" t="s">
        <v>550</v>
      </c>
      <c r="I411" s="149"/>
      <c r="L411" s="33"/>
      <c r="M411" s="150"/>
      <c r="T411" s="54"/>
      <c r="AT411" s="18" t="s">
        <v>189</v>
      </c>
      <c r="AU411" s="18" t="s">
        <v>82</v>
      </c>
    </row>
    <row r="412" spans="2:65" s="1" customFormat="1">
      <c r="B412" s="33"/>
      <c r="D412" s="151" t="s">
        <v>191</v>
      </c>
      <c r="F412" s="152" t="s">
        <v>551</v>
      </c>
      <c r="I412" s="149"/>
      <c r="L412" s="33"/>
      <c r="M412" s="150"/>
      <c r="T412" s="54"/>
      <c r="AT412" s="18" t="s">
        <v>191</v>
      </c>
      <c r="AU412" s="18" t="s">
        <v>82</v>
      </c>
    </row>
    <row r="413" spans="2:65" s="12" customFormat="1">
      <c r="B413" s="153"/>
      <c r="D413" s="147" t="s">
        <v>193</v>
      </c>
      <c r="E413" s="154" t="s">
        <v>3</v>
      </c>
      <c r="F413" s="155" t="s">
        <v>526</v>
      </c>
      <c r="H413" s="154" t="s">
        <v>3</v>
      </c>
      <c r="I413" s="156"/>
      <c r="L413" s="153"/>
      <c r="M413" s="157"/>
      <c r="T413" s="158"/>
      <c r="AT413" s="154" t="s">
        <v>193</v>
      </c>
      <c r="AU413" s="154" t="s">
        <v>82</v>
      </c>
      <c r="AV413" s="12" t="s">
        <v>78</v>
      </c>
      <c r="AW413" s="12" t="s">
        <v>35</v>
      </c>
      <c r="AX413" s="12" t="s">
        <v>74</v>
      </c>
      <c r="AY413" s="154" t="s">
        <v>179</v>
      </c>
    </row>
    <row r="414" spans="2:65" s="13" customFormat="1">
      <c r="B414" s="159"/>
      <c r="D414" s="147" t="s">
        <v>193</v>
      </c>
      <c r="E414" s="160" t="s">
        <v>3</v>
      </c>
      <c r="F414" s="161" t="s">
        <v>202</v>
      </c>
      <c r="H414" s="162">
        <v>130.70699999999999</v>
      </c>
      <c r="I414" s="163"/>
      <c r="L414" s="159"/>
      <c r="M414" s="164"/>
      <c r="T414" s="165"/>
      <c r="AT414" s="160" t="s">
        <v>193</v>
      </c>
      <c r="AU414" s="160" t="s">
        <v>82</v>
      </c>
      <c r="AV414" s="13" t="s">
        <v>82</v>
      </c>
      <c r="AW414" s="13" t="s">
        <v>35</v>
      </c>
      <c r="AX414" s="13" t="s">
        <v>74</v>
      </c>
      <c r="AY414" s="160" t="s">
        <v>179</v>
      </c>
    </row>
    <row r="415" spans="2:65" s="13" customFormat="1">
      <c r="B415" s="159"/>
      <c r="D415" s="147" t="s">
        <v>193</v>
      </c>
      <c r="E415" s="160" t="s">
        <v>3</v>
      </c>
      <c r="F415" s="161" t="s">
        <v>527</v>
      </c>
      <c r="H415" s="162">
        <v>2.88</v>
      </c>
      <c r="I415" s="163"/>
      <c r="L415" s="159"/>
      <c r="M415" s="164"/>
      <c r="T415" s="165"/>
      <c r="AT415" s="160" t="s">
        <v>193</v>
      </c>
      <c r="AU415" s="160" t="s">
        <v>82</v>
      </c>
      <c r="AV415" s="13" t="s">
        <v>82</v>
      </c>
      <c r="AW415" s="13" t="s">
        <v>35</v>
      </c>
      <c r="AX415" s="13" t="s">
        <v>74</v>
      </c>
      <c r="AY415" s="160" t="s">
        <v>179</v>
      </c>
    </row>
    <row r="416" spans="2:65" s="12" customFormat="1">
      <c r="B416" s="153"/>
      <c r="D416" s="147" t="s">
        <v>193</v>
      </c>
      <c r="E416" s="154" t="s">
        <v>3</v>
      </c>
      <c r="F416" s="155" t="s">
        <v>204</v>
      </c>
      <c r="H416" s="154" t="s">
        <v>3</v>
      </c>
      <c r="I416" s="156"/>
      <c r="L416" s="153"/>
      <c r="M416" s="157"/>
      <c r="T416" s="158"/>
      <c r="AT416" s="154" t="s">
        <v>193</v>
      </c>
      <c r="AU416" s="154" t="s">
        <v>82</v>
      </c>
      <c r="AV416" s="12" t="s">
        <v>78</v>
      </c>
      <c r="AW416" s="12" t="s">
        <v>35</v>
      </c>
      <c r="AX416" s="12" t="s">
        <v>74</v>
      </c>
      <c r="AY416" s="154" t="s">
        <v>179</v>
      </c>
    </row>
    <row r="417" spans="2:65" s="13" customFormat="1">
      <c r="B417" s="159"/>
      <c r="D417" s="147" t="s">
        <v>193</v>
      </c>
      <c r="E417" s="160" t="s">
        <v>3</v>
      </c>
      <c r="F417" s="161" t="s">
        <v>205</v>
      </c>
      <c r="H417" s="162">
        <v>-3.21</v>
      </c>
      <c r="I417" s="163"/>
      <c r="L417" s="159"/>
      <c r="M417" s="164"/>
      <c r="T417" s="165"/>
      <c r="AT417" s="160" t="s">
        <v>193</v>
      </c>
      <c r="AU417" s="160" t="s">
        <v>82</v>
      </c>
      <c r="AV417" s="13" t="s">
        <v>82</v>
      </c>
      <c r="AW417" s="13" t="s">
        <v>35</v>
      </c>
      <c r="AX417" s="13" t="s">
        <v>74</v>
      </c>
      <c r="AY417" s="160" t="s">
        <v>179</v>
      </c>
    </row>
    <row r="418" spans="2:65" s="1" customFormat="1" ht="24.2" customHeight="1">
      <c r="B418" s="133"/>
      <c r="C418" s="134" t="s">
        <v>552</v>
      </c>
      <c r="D418" s="134" t="s">
        <v>184</v>
      </c>
      <c r="E418" s="135" t="s">
        <v>553</v>
      </c>
      <c r="F418" s="136" t="s">
        <v>554</v>
      </c>
      <c r="G418" s="137" t="s">
        <v>245</v>
      </c>
      <c r="H418" s="138">
        <v>148.43</v>
      </c>
      <c r="I418" s="139"/>
      <c r="J418" s="140">
        <f>ROUND(I418*H418,2)</f>
        <v>0</v>
      </c>
      <c r="K418" s="136" t="s">
        <v>187</v>
      </c>
      <c r="L418" s="33"/>
      <c r="M418" s="141" t="s">
        <v>3</v>
      </c>
      <c r="N418" s="142" t="s">
        <v>45</v>
      </c>
      <c r="P418" s="143">
        <f>O418*H418</f>
        <v>0</v>
      </c>
      <c r="Q418" s="143">
        <v>1.6000000000000001E-4</v>
      </c>
      <c r="R418" s="143">
        <f>Q418*H418</f>
        <v>2.3748800000000004E-2</v>
      </c>
      <c r="S418" s="143">
        <v>0</v>
      </c>
      <c r="T418" s="144">
        <f>S418*H418</f>
        <v>0</v>
      </c>
      <c r="AR418" s="145" t="s">
        <v>291</v>
      </c>
      <c r="AT418" s="145" t="s">
        <v>184</v>
      </c>
      <c r="AU418" s="145" t="s">
        <v>82</v>
      </c>
      <c r="AY418" s="18" t="s">
        <v>179</v>
      </c>
      <c r="BE418" s="146">
        <f>IF(N418="základní",J418,0)</f>
        <v>0</v>
      </c>
      <c r="BF418" s="146">
        <f>IF(N418="snížená",J418,0)</f>
        <v>0</v>
      </c>
      <c r="BG418" s="146">
        <f>IF(N418="zákl. přenesená",J418,0)</f>
        <v>0</v>
      </c>
      <c r="BH418" s="146">
        <f>IF(N418="sníž. přenesená",J418,0)</f>
        <v>0</v>
      </c>
      <c r="BI418" s="146">
        <f>IF(N418="nulová",J418,0)</f>
        <v>0</v>
      </c>
      <c r="BJ418" s="18" t="s">
        <v>78</v>
      </c>
      <c r="BK418" s="146">
        <f>ROUND(I418*H418,2)</f>
        <v>0</v>
      </c>
      <c r="BL418" s="18" t="s">
        <v>291</v>
      </c>
      <c r="BM418" s="145" t="s">
        <v>555</v>
      </c>
    </row>
    <row r="419" spans="2:65" s="1" customFormat="1" ht="19.5">
      <c r="B419" s="33"/>
      <c r="D419" s="147" t="s">
        <v>189</v>
      </c>
      <c r="F419" s="148" t="s">
        <v>556</v>
      </c>
      <c r="I419" s="149"/>
      <c r="L419" s="33"/>
      <c r="M419" s="150"/>
      <c r="T419" s="54"/>
      <c r="AT419" s="18" t="s">
        <v>189</v>
      </c>
      <c r="AU419" s="18" t="s">
        <v>82</v>
      </c>
    </row>
    <row r="420" spans="2:65" s="1" customFormat="1">
      <c r="B420" s="33"/>
      <c r="D420" s="151" t="s">
        <v>191</v>
      </c>
      <c r="F420" s="152" t="s">
        <v>557</v>
      </c>
      <c r="I420" s="149"/>
      <c r="L420" s="33"/>
      <c r="M420" s="150"/>
      <c r="T420" s="54"/>
      <c r="AT420" s="18" t="s">
        <v>191</v>
      </c>
      <c r="AU420" s="18" t="s">
        <v>82</v>
      </c>
    </row>
    <row r="421" spans="2:65" s="13" customFormat="1">
      <c r="B421" s="159"/>
      <c r="D421" s="147" t="s">
        <v>193</v>
      </c>
      <c r="E421" s="160" t="s">
        <v>3</v>
      </c>
      <c r="F421" s="161" t="s">
        <v>109</v>
      </c>
      <c r="H421" s="162">
        <v>145.22999999999999</v>
      </c>
      <c r="I421" s="163"/>
      <c r="L421" s="159"/>
      <c r="M421" s="164"/>
      <c r="T421" s="165"/>
      <c r="AT421" s="160" t="s">
        <v>193</v>
      </c>
      <c r="AU421" s="160" t="s">
        <v>82</v>
      </c>
      <c r="AV421" s="13" t="s">
        <v>82</v>
      </c>
      <c r="AW421" s="13" t="s">
        <v>35</v>
      </c>
      <c r="AX421" s="13" t="s">
        <v>74</v>
      </c>
      <c r="AY421" s="160" t="s">
        <v>179</v>
      </c>
    </row>
    <row r="422" spans="2:65" s="13" customFormat="1">
      <c r="B422" s="159"/>
      <c r="D422" s="147" t="s">
        <v>193</v>
      </c>
      <c r="E422" s="160" t="s">
        <v>3</v>
      </c>
      <c r="F422" s="161" t="s">
        <v>127</v>
      </c>
      <c r="H422" s="162">
        <v>3.2</v>
      </c>
      <c r="I422" s="163"/>
      <c r="L422" s="159"/>
      <c r="M422" s="164"/>
      <c r="T422" s="165"/>
      <c r="AT422" s="160" t="s">
        <v>193</v>
      </c>
      <c r="AU422" s="160" t="s">
        <v>82</v>
      </c>
      <c r="AV422" s="13" t="s">
        <v>82</v>
      </c>
      <c r="AW422" s="13" t="s">
        <v>35</v>
      </c>
      <c r="AX422" s="13" t="s">
        <v>74</v>
      </c>
      <c r="AY422" s="160" t="s">
        <v>179</v>
      </c>
    </row>
    <row r="423" spans="2:65" s="15" customFormat="1">
      <c r="B423" s="183"/>
      <c r="D423" s="147" t="s">
        <v>193</v>
      </c>
      <c r="E423" s="184" t="s">
        <v>3</v>
      </c>
      <c r="F423" s="185" t="s">
        <v>278</v>
      </c>
      <c r="H423" s="186">
        <v>148.43</v>
      </c>
      <c r="I423" s="187"/>
      <c r="L423" s="183"/>
      <c r="M423" s="188"/>
      <c r="T423" s="189"/>
      <c r="AT423" s="184" t="s">
        <v>193</v>
      </c>
      <c r="AU423" s="184" t="s">
        <v>82</v>
      </c>
      <c r="AV423" s="15" t="s">
        <v>88</v>
      </c>
      <c r="AW423" s="15" t="s">
        <v>35</v>
      </c>
      <c r="AX423" s="15" t="s">
        <v>78</v>
      </c>
      <c r="AY423" s="184" t="s">
        <v>179</v>
      </c>
    </row>
    <row r="424" spans="2:65" s="1" customFormat="1" ht="33" customHeight="1">
      <c r="B424" s="133"/>
      <c r="C424" s="134" t="s">
        <v>558</v>
      </c>
      <c r="D424" s="134" t="s">
        <v>184</v>
      </c>
      <c r="E424" s="135" t="s">
        <v>559</v>
      </c>
      <c r="F424" s="136" t="s">
        <v>560</v>
      </c>
      <c r="G424" s="137" t="s">
        <v>512</v>
      </c>
      <c r="H424" s="138">
        <v>1.0109999999999999</v>
      </c>
      <c r="I424" s="139"/>
      <c r="J424" s="140">
        <f>ROUND(I424*H424,2)</f>
        <v>0</v>
      </c>
      <c r="K424" s="136" t="s">
        <v>187</v>
      </c>
      <c r="L424" s="33"/>
      <c r="M424" s="141" t="s">
        <v>3</v>
      </c>
      <c r="N424" s="142" t="s">
        <v>45</v>
      </c>
      <c r="P424" s="143">
        <f>O424*H424</f>
        <v>0</v>
      </c>
      <c r="Q424" s="143">
        <v>0</v>
      </c>
      <c r="R424" s="143">
        <f>Q424*H424</f>
        <v>0</v>
      </c>
      <c r="S424" s="143">
        <v>0</v>
      </c>
      <c r="T424" s="144">
        <f>S424*H424</f>
        <v>0</v>
      </c>
      <c r="AR424" s="145" t="s">
        <v>291</v>
      </c>
      <c r="AT424" s="145" t="s">
        <v>184</v>
      </c>
      <c r="AU424" s="145" t="s">
        <v>82</v>
      </c>
      <c r="AY424" s="18" t="s">
        <v>179</v>
      </c>
      <c r="BE424" s="146">
        <f>IF(N424="základní",J424,0)</f>
        <v>0</v>
      </c>
      <c r="BF424" s="146">
        <f>IF(N424="snížená",J424,0)</f>
        <v>0</v>
      </c>
      <c r="BG424" s="146">
        <f>IF(N424="zákl. přenesená",J424,0)</f>
        <v>0</v>
      </c>
      <c r="BH424" s="146">
        <f>IF(N424="sníž. přenesená",J424,0)</f>
        <v>0</v>
      </c>
      <c r="BI424" s="146">
        <f>IF(N424="nulová",J424,0)</f>
        <v>0</v>
      </c>
      <c r="BJ424" s="18" t="s">
        <v>78</v>
      </c>
      <c r="BK424" s="146">
        <f>ROUND(I424*H424,2)</f>
        <v>0</v>
      </c>
      <c r="BL424" s="18" t="s">
        <v>291</v>
      </c>
      <c r="BM424" s="145" t="s">
        <v>561</v>
      </c>
    </row>
    <row r="425" spans="2:65" s="1" customFormat="1" ht="29.25">
      <c r="B425" s="33"/>
      <c r="D425" s="147" t="s">
        <v>189</v>
      </c>
      <c r="F425" s="148" t="s">
        <v>562</v>
      </c>
      <c r="I425" s="149"/>
      <c r="L425" s="33"/>
      <c r="M425" s="150"/>
      <c r="T425" s="54"/>
      <c r="AT425" s="18" t="s">
        <v>189</v>
      </c>
      <c r="AU425" s="18" t="s">
        <v>82</v>
      </c>
    </row>
    <row r="426" spans="2:65" s="1" customFormat="1">
      <c r="B426" s="33"/>
      <c r="D426" s="151" t="s">
        <v>191</v>
      </c>
      <c r="F426" s="152" t="s">
        <v>563</v>
      </c>
      <c r="I426" s="149"/>
      <c r="L426" s="33"/>
      <c r="M426" s="150"/>
      <c r="T426" s="54"/>
      <c r="AT426" s="18" t="s">
        <v>191</v>
      </c>
      <c r="AU426" s="18" t="s">
        <v>82</v>
      </c>
    </row>
    <row r="427" spans="2:65" s="1" customFormat="1" ht="24.2" customHeight="1">
      <c r="B427" s="133"/>
      <c r="C427" s="134" t="s">
        <v>564</v>
      </c>
      <c r="D427" s="134" t="s">
        <v>184</v>
      </c>
      <c r="E427" s="135" t="s">
        <v>565</v>
      </c>
      <c r="F427" s="136" t="s">
        <v>566</v>
      </c>
      <c r="G427" s="137" t="s">
        <v>512</v>
      </c>
      <c r="H427" s="138">
        <v>1.0109999999999999</v>
      </c>
      <c r="I427" s="139"/>
      <c r="J427" s="140">
        <f>ROUND(I427*H427,2)</f>
        <v>0</v>
      </c>
      <c r="K427" s="136" t="s">
        <v>187</v>
      </c>
      <c r="L427" s="33"/>
      <c r="M427" s="141" t="s">
        <v>3</v>
      </c>
      <c r="N427" s="142" t="s">
        <v>45</v>
      </c>
      <c r="P427" s="143">
        <f>O427*H427</f>
        <v>0</v>
      </c>
      <c r="Q427" s="143">
        <v>0</v>
      </c>
      <c r="R427" s="143">
        <f>Q427*H427</f>
        <v>0</v>
      </c>
      <c r="S427" s="143">
        <v>0</v>
      </c>
      <c r="T427" s="144">
        <f>S427*H427</f>
        <v>0</v>
      </c>
      <c r="AR427" s="145" t="s">
        <v>291</v>
      </c>
      <c r="AT427" s="145" t="s">
        <v>184</v>
      </c>
      <c r="AU427" s="145" t="s">
        <v>82</v>
      </c>
      <c r="AY427" s="18" t="s">
        <v>179</v>
      </c>
      <c r="BE427" s="146">
        <f>IF(N427="základní",J427,0)</f>
        <v>0</v>
      </c>
      <c r="BF427" s="146">
        <f>IF(N427="snížená",J427,0)</f>
        <v>0</v>
      </c>
      <c r="BG427" s="146">
        <f>IF(N427="zákl. přenesená",J427,0)</f>
        <v>0</v>
      </c>
      <c r="BH427" s="146">
        <f>IF(N427="sníž. přenesená",J427,0)</f>
        <v>0</v>
      </c>
      <c r="BI427" s="146">
        <f>IF(N427="nulová",J427,0)</f>
        <v>0</v>
      </c>
      <c r="BJ427" s="18" t="s">
        <v>78</v>
      </c>
      <c r="BK427" s="146">
        <f>ROUND(I427*H427,2)</f>
        <v>0</v>
      </c>
      <c r="BL427" s="18" t="s">
        <v>291</v>
      </c>
      <c r="BM427" s="145" t="s">
        <v>567</v>
      </c>
    </row>
    <row r="428" spans="2:65" s="1" customFormat="1" ht="29.25">
      <c r="B428" s="33"/>
      <c r="D428" s="147" t="s">
        <v>189</v>
      </c>
      <c r="F428" s="148" t="s">
        <v>568</v>
      </c>
      <c r="I428" s="149"/>
      <c r="L428" s="33"/>
      <c r="M428" s="150"/>
      <c r="T428" s="54"/>
      <c r="AT428" s="18" t="s">
        <v>189</v>
      </c>
      <c r="AU428" s="18" t="s">
        <v>82</v>
      </c>
    </row>
    <row r="429" spans="2:65" s="1" customFormat="1">
      <c r="B429" s="33"/>
      <c r="D429" s="151" t="s">
        <v>191</v>
      </c>
      <c r="F429" s="152" t="s">
        <v>569</v>
      </c>
      <c r="I429" s="149"/>
      <c r="L429" s="33"/>
      <c r="M429" s="150"/>
      <c r="T429" s="54"/>
      <c r="AT429" s="18" t="s">
        <v>191</v>
      </c>
      <c r="AU429" s="18" t="s">
        <v>82</v>
      </c>
    </row>
    <row r="430" spans="2:65" s="11" customFormat="1" ht="22.9" customHeight="1">
      <c r="B430" s="121"/>
      <c r="D430" s="122" t="s">
        <v>73</v>
      </c>
      <c r="E430" s="131" t="s">
        <v>570</v>
      </c>
      <c r="F430" s="131" t="s">
        <v>571</v>
      </c>
      <c r="I430" s="124"/>
      <c r="J430" s="132">
        <f>BK430</f>
        <v>0</v>
      </c>
      <c r="L430" s="121"/>
      <c r="M430" s="126"/>
      <c r="P430" s="127">
        <f>SUM(P431:P448)</f>
        <v>0</v>
      </c>
      <c r="R430" s="127">
        <f>SUM(R431:R448)</f>
        <v>1.6591806</v>
      </c>
      <c r="T430" s="128">
        <f>SUM(T431:T448)</f>
        <v>0</v>
      </c>
      <c r="AR430" s="122" t="s">
        <v>82</v>
      </c>
      <c r="AT430" s="129" t="s">
        <v>73</v>
      </c>
      <c r="AU430" s="129" t="s">
        <v>78</v>
      </c>
      <c r="AY430" s="122" t="s">
        <v>179</v>
      </c>
      <c r="BK430" s="130">
        <f>SUM(BK431:BK448)</f>
        <v>0</v>
      </c>
    </row>
    <row r="431" spans="2:65" s="1" customFormat="1" ht="37.9" customHeight="1">
      <c r="B431" s="133"/>
      <c r="C431" s="134" t="s">
        <v>572</v>
      </c>
      <c r="D431" s="134" t="s">
        <v>184</v>
      </c>
      <c r="E431" s="135" t="s">
        <v>573</v>
      </c>
      <c r="F431" s="136" t="s">
        <v>574</v>
      </c>
      <c r="G431" s="137" t="s">
        <v>107</v>
      </c>
      <c r="H431" s="138">
        <v>130.37700000000001</v>
      </c>
      <c r="I431" s="139"/>
      <c r="J431" s="140">
        <f>ROUND(I431*H431,2)</f>
        <v>0</v>
      </c>
      <c r="K431" s="136" t="s">
        <v>187</v>
      </c>
      <c r="L431" s="33"/>
      <c r="M431" s="141" t="s">
        <v>3</v>
      </c>
      <c r="N431" s="142" t="s">
        <v>45</v>
      </c>
      <c r="P431" s="143">
        <f>O431*H431</f>
        <v>0</v>
      </c>
      <c r="Q431" s="143">
        <v>6.3E-3</v>
      </c>
      <c r="R431" s="143">
        <f>Q431*H431</f>
        <v>0.82137510000000002</v>
      </c>
      <c r="S431" s="143">
        <v>0</v>
      </c>
      <c r="T431" s="144">
        <f>S431*H431</f>
        <v>0</v>
      </c>
      <c r="AR431" s="145" t="s">
        <v>88</v>
      </c>
      <c r="AT431" s="145" t="s">
        <v>184</v>
      </c>
      <c r="AU431" s="145" t="s">
        <v>82</v>
      </c>
      <c r="AY431" s="18" t="s">
        <v>179</v>
      </c>
      <c r="BE431" s="146">
        <f>IF(N431="základní",J431,0)</f>
        <v>0</v>
      </c>
      <c r="BF431" s="146">
        <f>IF(N431="snížená",J431,0)</f>
        <v>0</v>
      </c>
      <c r="BG431" s="146">
        <f>IF(N431="zákl. přenesená",J431,0)</f>
        <v>0</v>
      </c>
      <c r="BH431" s="146">
        <f>IF(N431="sníž. přenesená",J431,0)</f>
        <v>0</v>
      </c>
      <c r="BI431" s="146">
        <f>IF(N431="nulová",J431,0)</f>
        <v>0</v>
      </c>
      <c r="BJ431" s="18" t="s">
        <v>78</v>
      </c>
      <c r="BK431" s="146">
        <f>ROUND(I431*H431,2)</f>
        <v>0</v>
      </c>
      <c r="BL431" s="18" t="s">
        <v>88</v>
      </c>
      <c r="BM431" s="145" t="s">
        <v>575</v>
      </c>
    </row>
    <row r="432" spans="2:65" s="1" customFormat="1" ht="29.25">
      <c r="B432" s="33"/>
      <c r="D432" s="147" t="s">
        <v>189</v>
      </c>
      <c r="F432" s="148" t="s">
        <v>576</v>
      </c>
      <c r="I432" s="149"/>
      <c r="L432" s="33"/>
      <c r="M432" s="150"/>
      <c r="T432" s="54"/>
      <c r="AT432" s="18" t="s">
        <v>189</v>
      </c>
      <c r="AU432" s="18" t="s">
        <v>82</v>
      </c>
    </row>
    <row r="433" spans="2:65" s="1" customFormat="1">
      <c r="B433" s="33"/>
      <c r="D433" s="151" t="s">
        <v>191</v>
      </c>
      <c r="F433" s="152" t="s">
        <v>577</v>
      </c>
      <c r="I433" s="149"/>
      <c r="L433" s="33"/>
      <c r="M433" s="150"/>
      <c r="T433" s="54"/>
      <c r="AT433" s="18" t="s">
        <v>191</v>
      </c>
      <c r="AU433" s="18" t="s">
        <v>82</v>
      </c>
    </row>
    <row r="434" spans="2:65" s="13" customFormat="1">
      <c r="B434" s="159"/>
      <c r="D434" s="147" t="s">
        <v>193</v>
      </c>
      <c r="E434" s="160" t="s">
        <v>3</v>
      </c>
      <c r="F434" s="161" t="s">
        <v>578</v>
      </c>
      <c r="H434" s="162">
        <v>130.70699999999999</v>
      </c>
      <c r="I434" s="163"/>
      <c r="L434" s="159"/>
      <c r="M434" s="164"/>
      <c r="T434" s="165"/>
      <c r="AT434" s="160" t="s">
        <v>193</v>
      </c>
      <c r="AU434" s="160" t="s">
        <v>82</v>
      </c>
      <c r="AV434" s="13" t="s">
        <v>82</v>
      </c>
      <c r="AW434" s="13" t="s">
        <v>35</v>
      </c>
      <c r="AX434" s="13" t="s">
        <v>74</v>
      </c>
      <c r="AY434" s="160" t="s">
        <v>179</v>
      </c>
    </row>
    <row r="435" spans="2:65" s="13" customFormat="1">
      <c r="B435" s="159"/>
      <c r="D435" s="147" t="s">
        <v>193</v>
      </c>
      <c r="E435" s="160" t="s">
        <v>3</v>
      </c>
      <c r="F435" s="161" t="s">
        <v>527</v>
      </c>
      <c r="H435" s="162">
        <v>2.88</v>
      </c>
      <c r="I435" s="163"/>
      <c r="L435" s="159"/>
      <c r="M435" s="164"/>
      <c r="T435" s="165"/>
      <c r="AT435" s="160" t="s">
        <v>193</v>
      </c>
      <c r="AU435" s="160" t="s">
        <v>82</v>
      </c>
      <c r="AV435" s="13" t="s">
        <v>82</v>
      </c>
      <c r="AW435" s="13" t="s">
        <v>35</v>
      </c>
      <c r="AX435" s="13" t="s">
        <v>74</v>
      </c>
      <c r="AY435" s="160" t="s">
        <v>179</v>
      </c>
    </row>
    <row r="436" spans="2:65" s="12" customFormat="1">
      <c r="B436" s="153"/>
      <c r="D436" s="147" t="s">
        <v>193</v>
      </c>
      <c r="E436" s="154" t="s">
        <v>3</v>
      </c>
      <c r="F436" s="155" t="s">
        <v>204</v>
      </c>
      <c r="H436" s="154" t="s">
        <v>3</v>
      </c>
      <c r="I436" s="156"/>
      <c r="L436" s="153"/>
      <c r="M436" s="157"/>
      <c r="T436" s="158"/>
      <c r="AT436" s="154" t="s">
        <v>193</v>
      </c>
      <c r="AU436" s="154" t="s">
        <v>82</v>
      </c>
      <c r="AV436" s="12" t="s">
        <v>78</v>
      </c>
      <c r="AW436" s="12" t="s">
        <v>35</v>
      </c>
      <c r="AX436" s="12" t="s">
        <v>74</v>
      </c>
      <c r="AY436" s="154" t="s">
        <v>179</v>
      </c>
    </row>
    <row r="437" spans="2:65" s="13" customFormat="1">
      <c r="B437" s="159"/>
      <c r="D437" s="147" t="s">
        <v>193</v>
      </c>
      <c r="E437" s="160" t="s">
        <v>3</v>
      </c>
      <c r="F437" s="161" t="s">
        <v>205</v>
      </c>
      <c r="H437" s="162">
        <v>-3.21</v>
      </c>
      <c r="I437" s="163"/>
      <c r="L437" s="159"/>
      <c r="M437" s="164"/>
      <c r="T437" s="165"/>
      <c r="AT437" s="160" t="s">
        <v>193</v>
      </c>
      <c r="AU437" s="160" t="s">
        <v>82</v>
      </c>
      <c r="AV437" s="13" t="s">
        <v>82</v>
      </c>
      <c r="AW437" s="13" t="s">
        <v>35</v>
      </c>
      <c r="AX437" s="13" t="s">
        <v>74</v>
      </c>
      <c r="AY437" s="160" t="s">
        <v>179</v>
      </c>
    </row>
    <row r="438" spans="2:65" s="15" customFormat="1">
      <c r="B438" s="183"/>
      <c r="D438" s="147" t="s">
        <v>193</v>
      </c>
      <c r="E438" s="184" t="s">
        <v>3</v>
      </c>
      <c r="F438" s="185" t="s">
        <v>278</v>
      </c>
      <c r="H438" s="186">
        <v>130.37700000000001</v>
      </c>
      <c r="I438" s="187"/>
      <c r="L438" s="183"/>
      <c r="M438" s="188"/>
      <c r="T438" s="189"/>
      <c r="AT438" s="184" t="s">
        <v>193</v>
      </c>
      <c r="AU438" s="184" t="s">
        <v>82</v>
      </c>
      <c r="AV438" s="15" t="s">
        <v>88</v>
      </c>
      <c r="AW438" s="15" t="s">
        <v>35</v>
      </c>
      <c r="AX438" s="15" t="s">
        <v>78</v>
      </c>
      <c r="AY438" s="184" t="s">
        <v>179</v>
      </c>
    </row>
    <row r="439" spans="2:65" s="1" customFormat="1" ht="24.2" customHeight="1">
      <c r="B439" s="133"/>
      <c r="C439" s="166" t="s">
        <v>579</v>
      </c>
      <c r="D439" s="166" t="s">
        <v>237</v>
      </c>
      <c r="E439" s="167" t="s">
        <v>580</v>
      </c>
      <c r="F439" s="168" t="s">
        <v>581</v>
      </c>
      <c r="G439" s="169" t="s">
        <v>107</v>
      </c>
      <c r="H439" s="170">
        <v>132.98500000000001</v>
      </c>
      <c r="I439" s="171"/>
      <c r="J439" s="172">
        <f>ROUND(I439*H439,2)</f>
        <v>0</v>
      </c>
      <c r="K439" s="168" t="s">
        <v>187</v>
      </c>
      <c r="L439" s="173"/>
      <c r="M439" s="174" t="s">
        <v>3</v>
      </c>
      <c r="N439" s="175" t="s">
        <v>45</v>
      </c>
      <c r="P439" s="143">
        <f>O439*H439</f>
        <v>0</v>
      </c>
      <c r="Q439" s="143">
        <v>6.3E-3</v>
      </c>
      <c r="R439" s="143">
        <f>Q439*H439</f>
        <v>0.83780550000000009</v>
      </c>
      <c r="S439" s="143">
        <v>0</v>
      </c>
      <c r="T439" s="144">
        <f>S439*H439</f>
        <v>0</v>
      </c>
      <c r="AR439" s="145" t="s">
        <v>382</v>
      </c>
      <c r="AT439" s="145" t="s">
        <v>237</v>
      </c>
      <c r="AU439" s="145" t="s">
        <v>82</v>
      </c>
      <c r="AY439" s="18" t="s">
        <v>179</v>
      </c>
      <c r="BE439" s="146">
        <f>IF(N439="základní",J439,0)</f>
        <v>0</v>
      </c>
      <c r="BF439" s="146">
        <f>IF(N439="snížená",J439,0)</f>
        <v>0</v>
      </c>
      <c r="BG439" s="146">
        <f>IF(N439="zákl. přenesená",J439,0)</f>
        <v>0</v>
      </c>
      <c r="BH439" s="146">
        <f>IF(N439="sníž. přenesená",J439,0)</f>
        <v>0</v>
      </c>
      <c r="BI439" s="146">
        <f>IF(N439="nulová",J439,0)</f>
        <v>0</v>
      </c>
      <c r="BJ439" s="18" t="s">
        <v>78</v>
      </c>
      <c r="BK439" s="146">
        <f>ROUND(I439*H439,2)</f>
        <v>0</v>
      </c>
      <c r="BL439" s="18" t="s">
        <v>291</v>
      </c>
      <c r="BM439" s="145" t="s">
        <v>582</v>
      </c>
    </row>
    <row r="440" spans="2:65" s="1" customFormat="1">
      <c r="B440" s="33"/>
      <c r="D440" s="147" t="s">
        <v>189</v>
      </c>
      <c r="F440" s="148" t="s">
        <v>581</v>
      </c>
      <c r="I440" s="149"/>
      <c r="L440" s="33"/>
      <c r="M440" s="150"/>
      <c r="T440" s="54"/>
      <c r="AT440" s="18" t="s">
        <v>189</v>
      </c>
      <c r="AU440" s="18" t="s">
        <v>82</v>
      </c>
    </row>
    <row r="441" spans="2:65" s="13" customFormat="1">
      <c r="B441" s="159"/>
      <c r="D441" s="147" t="s">
        <v>193</v>
      </c>
      <c r="E441" s="160" t="s">
        <v>3</v>
      </c>
      <c r="F441" s="161" t="s">
        <v>131</v>
      </c>
      <c r="H441" s="162">
        <v>130.37700000000001</v>
      </c>
      <c r="I441" s="163"/>
      <c r="L441" s="159"/>
      <c r="M441" s="164"/>
      <c r="T441" s="165"/>
      <c r="AT441" s="160" t="s">
        <v>193</v>
      </c>
      <c r="AU441" s="160" t="s">
        <v>82</v>
      </c>
      <c r="AV441" s="13" t="s">
        <v>82</v>
      </c>
      <c r="AW441" s="13" t="s">
        <v>35</v>
      </c>
      <c r="AX441" s="13" t="s">
        <v>74</v>
      </c>
      <c r="AY441" s="160" t="s">
        <v>179</v>
      </c>
    </row>
    <row r="442" spans="2:65" s="13" customFormat="1">
      <c r="B442" s="159"/>
      <c r="D442" s="147" t="s">
        <v>193</v>
      </c>
      <c r="F442" s="161" t="s">
        <v>583</v>
      </c>
      <c r="H442" s="162">
        <v>132.98500000000001</v>
      </c>
      <c r="I442" s="163"/>
      <c r="L442" s="159"/>
      <c r="M442" s="164"/>
      <c r="T442" s="165"/>
      <c r="AT442" s="160" t="s">
        <v>193</v>
      </c>
      <c r="AU442" s="160" t="s">
        <v>82</v>
      </c>
      <c r="AV442" s="13" t="s">
        <v>82</v>
      </c>
      <c r="AW442" s="13" t="s">
        <v>4</v>
      </c>
      <c r="AX442" s="13" t="s">
        <v>78</v>
      </c>
      <c r="AY442" s="160" t="s">
        <v>179</v>
      </c>
    </row>
    <row r="443" spans="2:65" s="1" customFormat="1" ht="24.2" customHeight="1">
      <c r="B443" s="133"/>
      <c r="C443" s="134" t="s">
        <v>584</v>
      </c>
      <c r="D443" s="134" t="s">
        <v>184</v>
      </c>
      <c r="E443" s="135" t="s">
        <v>585</v>
      </c>
      <c r="F443" s="136" t="s">
        <v>586</v>
      </c>
      <c r="G443" s="137" t="s">
        <v>512</v>
      </c>
      <c r="H443" s="138">
        <v>0.83799999999999997</v>
      </c>
      <c r="I443" s="139"/>
      <c r="J443" s="140">
        <f>ROUND(I443*H443,2)</f>
        <v>0</v>
      </c>
      <c r="K443" s="136" t="s">
        <v>187</v>
      </c>
      <c r="L443" s="33"/>
      <c r="M443" s="141" t="s">
        <v>3</v>
      </c>
      <c r="N443" s="142" t="s">
        <v>45</v>
      </c>
      <c r="P443" s="143">
        <f>O443*H443</f>
        <v>0</v>
      </c>
      <c r="Q443" s="143">
        <v>0</v>
      </c>
      <c r="R443" s="143">
        <f>Q443*H443</f>
        <v>0</v>
      </c>
      <c r="S443" s="143">
        <v>0</v>
      </c>
      <c r="T443" s="144">
        <f>S443*H443</f>
        <v>0</v>
      </c>
      <c r="AR443" s="145" t="s">
        <v>291</v>
      </c>
      <c r="AT443" s="145" t="s">
        <v>184</v>
      </c>
      <c r="AU443" s="145" t="s">
        <v>82</v>
      </c>
      <c r="AY443" s="18" t="s">
        <v>179</v>
      </c>
      <c r="BE443" s="146">
        <f>IF(N443="základní",J443,0)</f>
        <v>0</v>
      </c>
      <c r="BF443" s="146">
        <f>IF(N443="snížená",J443,0)</f>
        <v>0</v>
      </c>
      <c r="BG443" s="146">
        <f>IF(N443="zákl. přenesená",J443,0)</f>
        <v>0</v>
      </c>
      <c r="BH443" s="146">
        <f>IF(N443="sníž. přenesená",J443,0)</f>
        <v>0</v>
      </c>
      <c r="BI443" s="146">
        <f>IF(N443="nulová",J443,0)</f>
        <v>0</v>
      </c>
      <c r="BJ443" s="18" t="s">
        <v>78</v>
      </c>
      <c r="BK443" s="146">
        <f>ROUND(I443*H443,2)</f>
        <v>0</v>
      </c>
      <c r="BL443" s="18" t="s">
        <v>291</v>
      </c>
      <c r="BM443" s="145" t="s">
        <v>587</v>
      </c>
    </row>
    <row r="444" spans="2:65" s="1" customFormat="1" ht="29.25">
      <c r="B444" s="33"/>
      <c r="D444" s="147" t="s">
        <v>189</v>
      </c>
      <c r="F444" s="148" t="s">
        <v>588</v>
      </c>
      <c r="I444" s="149"/>
      <c r="L444" s="33"/>
      <c r="M444" s="150"/>
      <c r="T444" s="54"/>
      <c r="AT444" s="18" t="s">
        <v>189</v>
      </c>
      <c r="AU444" s="18" t="s">
        <v>82</v>
      </c>
    </row>
    <row r="445" spans="2:65" s="1" customFormat="1">
      <c r="B445" s="33"/>
      <c r="D445" s="151" t="s">
        <v>191</v>
      </c>
      <c r="F445" s="152" t="s">
        <v>589</v>
      </c>
      <c r="I445" s="149"/>
      <c r="L445" s="33"/>
      <c r="M445" s="150"/>
      <c r="T445" s="54"/>
      <c r="AT445" s="18" t="s">
        <v>191</v>
      </c>
      <c r="AU445" s="18" t="s">
        <v>82</v>
      </c>
    </row>
    <row r="446" spans="2:65" s="1" customFormat="1" ht="24.2" customHeight="1">
      <c r="B446" s="133"/>
      <c r="C446" s="134" t="s">
        <v>590</v>
      </c>
      <c r="D446" s="134" t="s">
        <v>184</v>
      </c>
      <c r="E446" s="135" t="s">
        <v>591</v>
      </c>
      <c r="F446" s="136" t="s">
        <v>592</v>
      </c>
      <c r="G446" s="137" t="s">
        <v>512</v>
      </c>
      <c r="H446" s="138">
        <v>0.83799999999999997</v>
      </c>
      <c r="I446" s="139"/>
      <c r="J446" s="140">
        <f>ROUND(I446*H446,2)</f>
        <v>0</v>
      </c>
      <c r="K446" s="136" t="s">
        <v>187</v>
      </c>
      <c r="L446" s="33"/>
      <c r="M446" s="141" t="s">
        <v>3</v>
      </c>
      <c r="N446" s="142" t="s">
        <v>45</v>
      </c>
      <c r="P446" s="143">
        <f>O446*H446</f>
        <v>0</v>
      </c>
      <c r="Q446" s="143">
        <v>0</v>
      </c>
      <c r="R446" s="143">
        <f>Q446*H446</f>
        <v>0</v>
      </c>
      <c r="S446" s="143">
        <v>0</v>
      </c>
      <c r="T446" s="144">
        <f>S446*H446</f>
        <v>0</v>
      </c>
      <c r="AR446" s="145" t="s">
        <v>291</v>
      </c>
      <c r="AT446" s="145" t="s">
        <v>184</v>
      </c>
      <c r="AU446" s="145" t="s">
        <v>82</v>
      </c>
      <c r="AY446" s="18" t="s">
        <v>179</v>
      </c>
      <c r="BE446" s="146">
        <f>IF(N446="základní",J446,0)</f>
        <v>0</v>
      </c>
      <c r="BF446" s="146">
        <f>IF(N446="snížená",J446,0)</f>
        <v>0</v>
      </c>
      <c r="BG446" s="146">
        <f>IF(N446="zákl. přenesená",J446,0)</f>
        <v>0</v>
      </c>
      <c r="BH446" s="146">
        <f>IF(N446="sníž. přenesená",J446,0)</f>
        <v>0</v>
      </c>
      <c r="BI446" s="146">
        <f>IF(N446="nulová",J446,0)</f>
        <v>0</v>
      </c>
      <c r="BJ446" s="18" t="s">
        <v>78</v>
      </c>
      <c r="BK446" s="146">
        <f>ROUND(I446*H446,2)</f>
        <v>0</v>
      </c>
      <c r="BL446" s="18" t="s">
        <v>291</v>
      </c>
      <c r="BM446" s="145" t="s">
        <v>593</v>
      </c>
    </row>
    <row r="447" spans="2:65" s="1" customFormat="1" ht="29.25">
      <c r="B447" s="33"/>
      <c r="D447" s="147" t="s">
        <v>189</v>
      </c>
      <c r="F447" s="148" t="s">
        <v>594</v>
      </c>
      <c r="I447" s="149"/>
      <c r="L447" s="33"/>
      <c r="M447" s="150"/>
      <c r="T447" s="54"/>
      <c r="AT447" s="18" t="s">
        <v>189</v>
      </c>
      <c r="AU447" s="18" t="s">
        <v>82</v>
      </c>
    </row>
    <row r="448" spans="2:65" s="1" customFormat="1">
      <c r="B448" s="33"/>
      <c r="D448" s="151" t="s">
        <v>191</v>
      </c>
      <c r="F448" s="152" t="s">
        <v>595</v>
      </c>
      <c r="I448" s="149"/>
      <c r="L448" s="33"/>
      <c r="M448" s="150"/>
      <c r="T448" s="54"/>
      <c r="AT448" s="18" t="s">
        <v>191</v>
      </c>
      <c r="AU448" s="18" t="s">
        <v>82</v>
      </c>
    </row>
    <row r="449" spans="2:65" s="11" customFormat="1" ht="22.9" customHeight="1">
      <c r="B449" s="121"/>
      <c r="D449" s="122" t="s">
        <v>73</v>
      </c>
      <c r="E449" s="131" t="s">
        <v>596</v>
      </c>
      <c r="F449" s="131" t="s">
        <v>597</v>
      </c>
      <c r="I449" s="124"/>
      <c r="J449" s="132">
        <f>BK449</f>
        <v>0</v>
      </c>
      <c r="L449" s="121"/>
      <c r="M449" s="126"/>
      <c r="P449" s="127">
        <f>SUM(P450:P466)</f>
        <v>0</v>
      </c>
      <c r="R449" s="127">
        <f>SUM(R450:R466)</f>
        <v>0.29043696000000002</v>
      </c>
      <c r="T449" s="128">
        <f>SUM(T450:T466)</f>
        <v>0</v>
      </c>
      <c r="AR449" s="122" t="s">
        <v>82</v>
      </c>
      <c r="AT449" s="129" t="s">
        <v>73</v>
      </c>
      <c r="AU449" s="129" t="s">
        <v>78</v>
      </c>
      <c r="AY449" s="122" t="s">
        <v>179</v>
      </c>
      <c r="BK449" s="130">
        <f>SUM(BK450:BK466)</f>
        <v>0</v>
      </c>
    </row>
    <row r="450" spans="2:65" s="1" customFormat="1" ht="33" customHeight="1">
      <c r="B450" s="133"/>
      <c r="C450" s="134" t="s">
        <v>598</v>
      </c>
      <c r="D450" s="134" t="s">
        <v>184</v>
      </c>
      <c r="E450" s="135" t="s">
        <v>599</v>
      </c>
      <c r="F450" s="136" t="s">
        <v>600</v>
      </c>
      <c r="G450" s="137" t="s">
        <v>245</v>
      </c>
      <c r="H450" s="138">
        <v>110</v>
      </c>
      <c r="I450" s="139"/>
      <c r="J450" s="140">
        <f>ROUND(I450*H450,2)</f>
        <v>0</v>
      </c>
      <c r="K450" s="136" t="s">
        <v>187</v>
      </c>
      <c r="L450" s="33"/>
      <c r="M450" s="141" t="s">
        <v>3</v>
      </c>
      <c r="N450" s="142" t="s">
        <v>45</v>
      </c>
      <c r="P450" s="143">
        <f>O450*H450</f>
        <v>0</v>
      </c>
      <c r="Q450" s="143">
        <v>2.6403360000000001E-3</v>
      </c>
      <c r="R450" s="143">
        <f>Q450*H450</f>
        <v>0.29043696000000002</v>
      </c>
      <c r="S450" s="143">
        <v>0</v>
      </c>
      <c r="T450" s="144">
        <f>S450*H450</f>
        <v>0</v>
      </c>
      <c r="AR450" s="145" t="s">
        <v>291</v>
      </c>
      <c r="AT450" s="145" t="s">
        <v>184</v>
      </c>
      <c r="AU450" s="145" t="s">
        <v>82</v>
      </c>
      <c r="AY450" s="18" t="s">
        <v>179</v>
      </c>
      <c r="BE450" s="146">
        <f>IF(N450="základní",J450,0)</f>
        <v>0</v>
      </c>
      <c r="BF450" s="146">
        <f>IF(N450="snížená",J450,0)</f>
        <v>0</v>
      </c>
      <c r="BG450" s="146">
        <f>IF(N450="zákl. přenesená",J450,0)</f>
        <v>0</v>
      </c>
      <c r="BH450" s="146">
        <f>IF(N450="sníž. přenesená",J450,0)</f>
        <v>0</v>
      </c>
      <c r="BI450" s="146">
        <f>IF(N450="nulová",J450,0)</f>
        <v>0</v>
      </c>
      <c r="BJ450" s="18" t="s">
        <v>78</v>
      </c>
      <c r="BK450" s="146">
        <f>ROUND(I450*H450,2)</f>
        <v>0</v>
      </c>
      <c r="BL450" s="18" t="s">
        <v>291</v>
      </c>
      <c r="BM450" s="145" t="s">
        <v>601</v>
      </c>
    </row>
    <row r="451" spans="2:65" s="1" customFormat="1" ht="19.5">
      <c r="B451" s="33"/>
      <c r="D451" s="147" t="s">
        <v>189</v>
      </c>
      <c r="F451" s="148" t="s">
        <v>602</v>
      </c>
      <c r="I451" s="149"/>
      <c r="L451" s="33"/>
      <c r="M451" s="150"/>
      <c r="T451" s="54"/>
      <c r="AT451" s="18" t="s">
        <v>189</v>
      </c>
      <c r="AU451" s="18" t="s">
        <v>82</v>
      </c>
    </row>
    <row r="452" spans="2:65" s="1" customFormat="1">
      <c r="B452" s="33"/>
      <c r="D452" s="151" t="s">
        <v>191</v>
      </c>
      <c r="F452" s="152" t="s">
        <v>603</v>
      </c>
      <c r="I452" s="149"/>
      <c r="L452" s="33"/>
      <c r="M452" s="150"/>
      <c r="T452" s="54"/>
      <c r="AT452" s="18" t="s">
        <v>191</v>
      </c>
      <c r="AU452" s="18" t="s">
        <v>82</v>
      </c>
    </row>
    <row r="453" spans="2:65" s="13" customFormat="1">
      <c r="B453" s="159"/>
      <c r="D453" s="147" t="s">
        <v>193</v>
      </c>
      <c r="E453" s="160" t="s">
        <v>3</v>
      </c>
      <c r="F453" s="161" t="s">
        <v>123</v>
      </c>
      <c r="H453" s="162">
        <v>110</v>
      </c>
      <c r="I453" s="163"/>
      <c r="L453" s="159"/>
      <c r="M453" s="164"/>
      <c r="T453" s="165"/>
      <c r="AT453" s="160" t="s">
        <v>193</v>
      </c>
      <c r="AU453" s="160" t="s">
        <v>82</v>
      </c>
      <c r="AV453" s="13" t="s">
        <v>82</v>
      </c>
      <c r="AW453" s="13" t="s">
        <v>35</v>
      </c>
      <c r="AX453" s="13" t="s">
        <v>74</v>
      </c>
      <c r="AY453" s="160" t="s">
        <v>179</v>
      </c>
    </row>
    <row r="454" spans="2:65" s="1" customFormat="1" ht="33" customHeight="1">
      <c r="B454" s="133"/>
      <c r="C454" s="134" t="s">
        <v>604</v>
      </c>
      <c r="D454" s="134" t="s">
        <v>184</v>
      </c>
      <c r="E454" s="135" t="s">
        <v>605</v>
      </c>
      <c r="F454" s="136" t="s">
        <v>606</v>
      </c>
      <c r="G454" s="137" t="s">
        <v>364</v>
      </c>
      <c r="H454" s="138">
        <v>102</v>
      </c>
      <c r="I454" s="139"/>
      <c r="J454" s="140">
        <f>ROUND(I454*H454,2)</f>
        <v>0</v>
      </c>
      <c r="K454" s="136" t="s">
        <v>187</v>
      </c>
      <c r="L454" s="33"/>
      <c r="M454" s="141" t="s">
        <v>3</v>
      </c>
      <c r="N454" s="142" t="s">
        <v>45</v>
      </c>
      <c r="P454" s="143">
        <f>O454*H454</f>
        <v>0</v>
      </c>
      <c r="Q454" s="143">
        <v>0</v>
      </c>
      <c r="R454" s="143">
        <f>Q454*H454</f>
        <v>0</v>
      </c>
      <c r="S454" s="143">
        <v>0</v>
      </c>
      <c r="T454" s="144">
        <f>S454*H454</f>
        <v>0</v>
      </c>
      <c r="AR454" s="145" t="s">
        <v>291</v>
      </c>
      <c r="AT454" s="145" t="s">
        <v>184</v>
      </c>
      <c r="AU454" s="145" t="s">
        <v>82</v>
      </c>
      <c r="AY454" s="18" t="s">
        <v>179</v>
      </c>
      <c r="BE454" s="146">
        <f>IF(N454="základní",J454,0)</f>
        <v>0</v>
      </c>
      <c r="BF454" s="146">
        <f>IF(N454="snížená",J454,0)</f>
        <v>0</v>
      </c>
      <c r="BG454" s="146">
        <f>IF(N454="zákl. přenesená",J454,0)</f>
        <v>0</v>
      </c>
      <c r="BH454" s="146">
        <f>IF(N454="sníž. přenesená",J454,0)</f>
        <v>0</v>
      </c>
      <c r="BI454" s="146">
        <f>IF(N454="nulová",J454,0)</f>
        <v>0</v>
      </c>
      <c r="BJ454" s="18" t="s">
        <v>78</v>
      </c>
      <c r="BK454" s="146">
        <f>ROUND(I454*H454,2)</f>
        <v>0</v>
      </c>
      <c r="BL454" s="18" t="s">
        <v>291</v>
      </c>
      <c r="BM454" s="145" t="s">
        <v>607</v>
      </c>
    </row>
    <row r="455" spans="2:65" s="1" customFormat="1" ht="29.25">
      <c r="B455" s="33"/>
      <c r="D455" s="147" t="s">
        <v>189</v>
      </c>
      <c r="F455" s="148" t="s">
        <v>608</v>
      </c>
      <c r="I455" s="149"/>
      <c r="L455" s="33"/>
      <c r="M455" s="150"/>
      <c r="T455" s="54"/>
      <c r="AT455" s="18" t="s">
        <v>189</v>
      </c>
      <c r="AU455" s="18" t="s">
        <v>82</v>
      </c>
    </row>
    <row r="456" spans="2:65" s="1" customFormat="1">
      <c r="B456" s="33"/>
      <c r="D456" s="151" t="s">
        <v>191</v>
      </c>
      <c r="F456" s="152" t="s">
        <v>609</v>
      </c>
      <c r="I456" s="149"/>
      <c r="L456" s="33"/>
      <c r="M456" s="150"/>
      <c r="T456" s="54"/>
      <c r="AT456" s="18" t="s">
        <v>191</v>
      </c>
      <c r="AU456" s="18" t="s">
        <v>82</v>
      </c>
    </row>
    <row r="457" spans="2:65" s="12" customFormat="1">
      <c r="B457" s="153"/>
      <c r="D457" s="147" t="s">
        <v>193</v>
      </c>
      <c r="E457" s="154" t="s">
        <v>3</v>
      </c>
      <c r="F457" s="155" t="s">
        <v>610</v>
      </c>
      <c r="H457" s="154" t="s">
        <v>3</v>
      </c>
      <c r="I457" s="156"/>
      <c r="L457" s="153"/>
      <c r="M457" s="157"/>
      <c r="T457" s="158"/>
      <c r="AT457" s="154" t="s">
        <v>193</v>
      </c>
      <c r="AU457" s="154" t="s">
        <v>82</v>
      </c>
      <c r="AV457" s="12" t="s">
        <v>78</v>
      </c>
      <c r="AW457" s="12" t="s">
        <v>35</v>
      </c>
      <c r="AX457" s="12" t="s">
        <v>74</v>
      </c>
      <c r="AY457" s="154" t="s">
        <v>179</v>
      </c>
    </row>
    <row r="458" spans="2:65" s="13" customFormat="1">
      <c r="B458" s="159"/>
      <c r="D458" s="147" t="s">
        <v>193</v>
      </c>
      <c r="E458" s="160" t="s">
        <v>3</v>
      </c>
      <c r="F458" s="161" t="s">
        <v>611</v>
      </c>
      <c r="H458" s="162">
        <v>50</v>
      </c>
      <c r="I458" s="163"/>
      <c r="L458" s="159"/>
      <c r="M458" s="164"/>
      <c r="T458" s="165"/>
      <c r="AT458" s="160" t="s">
        <v>193</v>
      </c>
      <c r="AU458" s="160" t="s">
        <v>82</v>
      </c>
      <c r="AV458" s="13" t="s">
        <v>82</v>
      </c>
      <c r="AW458" s="13" t="s">
        <v>35</v>
      </c>
      <c r="AX458" s="13" t="s">
        <v>74</v>
      </c>
      <c r="AY458" s="160" t="s">
        <v>179</v>
      </c>
    </row>
    <row r="459" spans="2:65" s="12" customFormat="1">
      <c r="B459" s="153"/>
      <c r="D459" s="147" t="s">
        <v>193</v>
      </c>
      <c r="E459" s="154" t="s">
        <v>3</v>
      </c>
      <c r="F459" s="155" t="s">
        <v>612</v>
      </c>
      <c r="H459" s="154" t="s">
        <v>3</v>
      </c>
      <c r="I459" s="156"/>
      <c r="L459" s="153"/>
      <c r="M459" s="157"/>
      <c r="T459" s="158"/>
      <c r="AT459" s="154" t="s">
        <v>193</v>
      </c>
      <c r="AU459" s="154" t="s">
        <v>82</v>
      </c>
      <c r="AV459" s="12" t="s">
        <v>78</v>
      </c>
      <c r="AW459" s="12" t="s">
        <v>35</v>
      </c>
      <c r="AX459" s="12" t="s">
        <v>74</v>
      </c>
      <c r="AY459" s="154" t="s">
        <v>179</v>
      </c>
    </row>
    <row r="460" spans="2:65" s="13" customFormat="1">
      <c r="B460" s="159"/>
      <c r="D460" s="147" t="s">
        <v>193</v>
      </c>
      <c r="E460" s="160" t="s">
        <v>3</v>
      </c>
      <c r="F460" s="161" t="s">
        <v>613</v>
      </c>
      <c r="H460" s="162">
        <v>52</v>
      </c>
      <c r="I460" s="163"/>
      <c r="L460" s="159"/>
      <c r="M460" s="164"/>
      <c r="T460" s="165"/>
      <c r="AT460" s="160" t="s">
        <v>193</v>
      </c>
      <c r="AU460" s="160" t="s">
        <v>82</v>
      </c>
      <c r="AV460" s="13" t="s">
        <v>82</v>
      </c>
      <c r="AW460" s="13" t="s">
        <v>35</v>
      </c>
      <c r="AX460" s="13" t="s">
        <v>74</v>
      </c>
      <c r="AY460" s="160" t="s">
        <v>179</v>
      </c>
    </row>
    <row r="461" spans="2:65" s="1" customFormat="1" ht="24.2" customHeight="1">
      <c r="B461" s="133"/>
      <c r="C461" s="134" t="s">
        <v>182</v>
      </c>
      <c r="D461" s="134" t="s">
        <v>184</v>
      </c>
      <c r="E461" s="135" t="s">
        <v>614</v>
      </c>
      <c r="F461" s="136" t="s">
        <v>615</v>
      </c>
      <c r="G461" s="137" t="s">
        <v>512</v>
      </c>
      <c r="H461" s="138">
        <v>0.28999999999999998</v>
      </c>
      <c r="I461" s="139"/>
      <c r="J461" s="140">
        <f>ROUND(I461*H461,2)</f>
        <v>0</v>
      </c>
      <c r="K461" s="136" t="s">
        <v>187</v>
      </c>
      <c r="L461" s="33"/>
      <c r="M461" s="141" t="s">
        <v>3</v>
      </c>
      <c r="N461" s="142" t="s">
        <v>45</v>
      </c>
      <c r="P461" s="143">
        <f>O461*H461</f>
        <v>0</v>
      </c>
      <c r="Q461" s="143">
        <v>0</v>
      </c>
      <c r="R461" s="143">
        <f>Q461*H461</f>
        <v>0</v>
      </c>
      <c r="S461" s="143">
        <v>0</v>
      </c>
      <c r="T461" s="144">
        <f>S461*H461</f>
        <v>0</v>
      </c>
      <c r="AR461" s="145" t="s">
        <v>291</v>
      </c>
      <c r="AT461" s="145" t="s">
        <v>184</v>
      </c>
      <c r="AU461" s="145" t="s">
        <v>82</v>
      </c>
      <c r="AY461" s="18" t="s">
        <v>179</v>
      </c>
      <c r="BE461" s="146">
        <f>IF(N461="základní",J461,0)</f>
        <v>0</v>
      </c>
      <c r="BF461" s="146">
        <f>IF(N461="snížená",J461,0)</f>
        <v>0</v>
      </c>
      <c r="BG461" s="146">
        <f>IF(N461="zákl. přenesená",J461,0)</f>
        <v>0</v>
      </c>
      <c r="BH461" s="146">
        <f>IF(N461="sníž. přenesená",J461,0)</f>
        <v>0</v>
      </c>
      <c r="BI461" s="146">
        <f>IF(N461="nulová",J461,0)</f>
        <v>0</v>
      </c>
      <c r="BJ461" s="18" t="s">
        <v>78</v>
      </c>
      <c r="BK461" s="146">
        <f>ROUND(I461*H461,2)</f>
        <v>0</v>
      </c>
      <c r="BL461" s="18" t="s">
        <v>291</v>
      </c>
      <c r="BM461" s="145" t="s">
        <v>616</v>
      </c>
    </row>
    <row r="462" spans="2:65" s="1" customFormat="1" ht="29.25">
      <c r="B462" s="33"/>
      <c r="D462" s="147" t="s">
        <v>189</v>
      </c>
      <c r="F462" s="148" t="s">
        <v>617</v>
      </c>
      <c r="I462" s="149"/>
      <c r="L462" s="33"/>
      <c r="M462" s="150"/>
      <c r="T462" s="54"/>
      <c r="AT462" s="18" t="s">
        <v>189</v>
      </c>
      <c r="AU462" s="18" t="s">
        <v>82</v>
      </c>
    </row>
    <row r="463" spans="2:65" s="1" customFormat="1">
      <c r="B463" s="33"/>
      <c r="D463" s="151" t="s">
        <v>191</v>
      </c>
      <c r="F463" s="152" t="s">
        <v>618</v>
      </c>
      <c r="I463" s="149"/>
      <c r="L463" s="33"/>
      <c r="M463" s="150"/>
      <c r="T463" s="54"/>
      <c r="AT463" s="18" t="s">
        <v>191</v>
      </c>
      <c r="AU463" s="18" t="s">
        <v>82</v>
      </c>
    </row>
    <row r="464" spans="2:65" s="1" customFormat="1" ht="24.2" customHeight="1">
      <c r="B464" s="133"/>
      <c r="C464" s="134" t="s">
        <v>619</v>
      </c>
      <c r="D464" s="134" t="s">
        <v>184</v>
      </c>
      <c r="E464" s="135" t="s">
        <v>620</v>
      </c>
      <c r="F464" s="136" t="s">
        <v>621</v>
      </c>
      <c r="G464" s="137" t="s">
        <v>512</v>
      </c>
      <c r="H464" s="138">
        <v>0.28999999999999998</v>
      </c>
      <c r="I464" s="139"/>
      <c r="J464" s="140">
        <f>ROUND(I464*H464,2)</f>
        <v>0</v>
      </c>
      <c r="K464" s="136" t="s">
        <v>187</v>
      </c>
      <c r="L464" s="33"/>
      <c r="M464" s="141" t="s">
        <v>3</v>
      </c>
      <c r="N464" s="142" t="s">
        <v>45</v>
      </c>
      <c r="P464" s="143">
        <f>O464*H464</f>
        <v>0</v>
      </c>
      <c r="Q464" s="143">
        <v>0</v>
      </c>
      <c r="R464" s="143">
        <f>Q464*H464</f>
        <v>0</v>
      </c>
      <c r="S464" s="143">
        <v>0</v>
      </c>
      <c r="T464" s="144">
        <f>S464*H464</f>
        <v>0</v>
      </c>
      <c r="AR464" s="145" t="s">
        <v>291</v>
      </c>
      <c r="AT464" s="145" t="s">
        <v>184</v>
      </c>
      <c r="AU464" s="145" t="s">
        <v>82</v>
      </c>
      <c r="AY464" s="18" t="s">
        <v>179</v>
      </c>
      <c r="BE464" s="146">
        <f>IF(N464="základní",J464,0)</f>
        <v>0</v>
      </c>
      <c r="BF464" s="146">
        <f>IF(N464="snížená",J464,0)</f>
        <v>0</v>
      </c>
      <c r="BG464" s="146">
        <f>IF(N464="zákl. přenesená",J464,0)</f>
        <v>0</v>
      </c>
      <c r="BH464" s="146">
        <f>IF(N464="sníž. přenesená",J464,0)</f>
        <v>0</v>
      </c>
      <c r="BI464" s="146">
        <f>IF(N464="nulová",J464,0)</f>
        <v>0</v>
      </c>
      <c r="BJ464" s="18" t="s">
        <v>78</v>
      </c>
      <c r="BK464" s="146">
        <f>ROUND(I464*H464,2)</f>
        <v>0</v>
      </c>
      <c r="BL464" s="18" t="s">
        <v>291</v>
      </c>
      <c r="BM464" s="145" t="s">
        <v>622</v>
      </c>
    </row>
    <row r="465" spans="2:47" s="1" customFormat="1" ht="29.25">
      <c r="B465" s="33"/>
      <c r="D465" s="147" t="s">
        <v>189</v>
      </c>
      <c r="F465" s="148" t="s">
        <v>623</v>
      </c>
      <c r="I465" s="149"/>
      <c r="L465" s="33"/>
      <c r="M465" s="150"/>
      <c r="T465" s="54"/>
      <c r="AT465" s="18" t="s">
        <v>189</v>
      </c>
      <c r="AU465" s="18" t="s">
        <v>82</v>
      </c>
    </row>
    <row r="466" spans="2:47" s="1" customFormat="1">
      <c r="B466" s="33"/>
      <c r="D466" s="151" t="s">
        <v>191</v>
      </c>
      <c r="F466" s="152" t="s">
        <v>624</v>
      </c>
      <c r="I466" s="149"/>
      <c r="L466" s="33"/>
      <c r="M466" s="191"/>
      <c r="N466" s="192"/>
      <c r="O466" s="192"/>
      <c r="P466" s="192"/>
      <c r="Q466" s="192"/>
      <c r="R466" s="192"/>
      <c r="S466" s="192"/>
      <c r="T466" s="193"/>
      <c r="AT466" s="18" t="s">
        <v>191</v>
      </c>
      <c r="AU466" s="18" t="s">
        <v>82</v>
      </c>
    </row>
    <row r="467" spans="2:47" s="1" customFormat="1" ht="6.95" customHeight="1">
      <c r="B467" s="42"/>
      <c r="C467" s="43"/>
      <c r="D467" s="43"/>
      <c r="E467" s="43"/>
      <c r="F467" s="43"/>
      <c r="G467" s="43"/>
      <c r="H467" s="43"/>
      <c r="I467" s="43"/>
      <c r="J467" s="43"/>
      <c r="K467" s="43"/>
      <c r="L467" s="33"/>
    </row>
  </sheetData>
  <autoFilter ref="C96:K466" xr:uid="{00000000-0009-0000-0000-000001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3" r:id="rId1" xr:uid="{00000000-0004-0000-0100-000000000000}"/>
    <hyperlink ref="F108" r:id="rId2" xr:uid="{00000000-0004-0000-0100-000001000000}"/>
    <hyperlink ref="F116" r:id="rId3" xr:uid="{00000000-0004-0000-0100-000002000000}"/>
    <hyperlink ref="F124" r:id="rId4" xr:uid="{00000000-0004-0000-0100-000003000000}"/>
    <hyperlink ref="F128" r:id="rId5" xr:uid="{00000000-0004-0000-0100-000004000000}"/>
    <hyperlink ref="F139" r:id="rId6" xr:uid="{00000000-0004-0000-0100-000005000000}"/>
    <hyperlink ref="F143" r:id="rId7" xr:uid="{00000000-0004-0000-0100-000006000000}"/>
    <hyperlink ref="F157" r:id="rId8" xr:uid="{00000000-0004-0000-0100-000007000000}"/>
    <hyperlink ref="F165" r:id="rId9" xr:uid="{00000000-0004-0000-0100-000008000000}"/>
    <hyperlink ref="F173" r:id="rId10" xr:uid="{00000000-0004-0000-0100-000009000000}"/>
    <hyperlink ref="F235" r:id="rId11" xr:uid="{00000000-0004-0000-0100-00000A000000}"/>
    <hyperlink ref="F243" r:id="rId12" xr:uid="{00000000-0004-0000-0100-00000B000000}"/>
    <hyperlink ref="F260" r:id="rId13" xr:uid="{00000000-0004-0000-0100-00000C000000}"/>
    <hyperlink ref="F264" r:id="rId14" xr:uid="{00000000-0004-0000-0100-00000D000000}"/>
    <hyperlink ref="F275" r:id="rId15" xr:uid="{00000000-0004-0000-0100-00000E000000}"/>
    <hyperlink ref="F279" r:id="rId16" xr:uid="{00000000-0004-0000-0100-00000F000000}"/>
    <hyperlink ref="F286" r:id="rId17" xr:uid="{00000000-0004-0000-0100-000010000000}"/>
    <hyperlink ref="F309" r:id="rId18" xr:uid="{00000000-0004-0000-0100-000011000000}"/>
    <hyperlink ref="F313" r:id="rId19" xr:uid="{00000000-0004-0000-0100-000012000000}"/>
    <hyperlink ref="F317" r:id="rId20" xr:uid="{00000000-0004-0000-0100-000013000000}"/>
    <hyperlink ref="F321" r:id="rId21" xr:uid="{00000000-0004-0000-0100-000014000000}"/>
    <hyperlink ref="F325" r:id="rId22" xr:uid="{00000000-0004-0000-0100-000015000000}"/>
    <hyperlink ref="F331" r:id="rId23" xr:uid="{00000000-0004-0000-0100-000016000000}"/>
    <hyperlink ref="F335" r:id="rId24" xr:uid="{00000000-0004-0000-0100-000017000000}"/>
    <hyperlink ref="F339" r:id="rId25" xr:uid="{00000000-0004-0000-0100-000018000000}"/>
    <hyperlink ref="F343" r:id="rId26" xr:uid="{00000000-0004-0000-0100-000019000000}"/>
    <hyperlink ref="F347" r:id="rId27" xr:uid="{00000000-0004-0000-0100-00001A000000}"/>
    <hyperlink ref="F351" r:id="rId28" xr:uid="{00000000-0004-0000-0100-00001B000000}"/>
    <hyperlink ref="F355" r:id="rId29" xr:uid="{00000000-0004-0000-0100-00001C000000}"/>
    <hyperlink ref="F359" r:id="rId30" xr:uid="{00000000-0004-0000-0100-00001D000000}"/>
    <hyperlink ref="F363" r:id="rId31" xr:uid="{00000000-0004-0000-0100-00001E000000}"/>
    <hyperlink ref="F368" r:id="rId32" xr:uid="{00000000-0004-0000-0100-00001F000000}"/>
    <hyperlink ref="F372" r:id="rId33" xr:uid="{00000000-0004-0000-0100-000020000000}"/>
    <hyperlink ref="F377" r:id="rId34" xr:uid="{00000000-0004-0000-0100-000021000000}"/>
    <hyperlink ref="F382" r:id="rId35" xr:uid="{00000000-0004-0000-0100-000022000000}"/>
    <hyperlink ref="F387" r:id="rId36" xr:uid="{00000000-0004-0000-0100-000023000000}"/>
    <hyperlink ref="F400" r:id="rId37" xr:uid="{00000000-0004-0000-0100-000024000000}"/>
    <hyperlink ref="F412" r:id="rId38" xr:uid="{00000000-0004-0000-0100-000025000000}"/>
    <hyperlink ref="F420" r:id="rId39" xr:uid="{00000000-0004-0000-0100-000026000000}"/>
    <hyperlink ref="F426" r:id="rId40" xr:uid="{00000000-0004-0000-0100-000027000000}"/>
    <hyperlink ref="F429" r:id="rId41" xr:uid="{00000000-0004-0000-0100-000028000000}"/>
    <hyperlink ref="F433" r:id="rId42" xr:uid="{00000000-0004-0000-0100-000029000000}"/>
    <hyperlink ref="F445" r:id="rId43" xr:uid="{00000000-0004-0000-0100-00002A000000}"/>
    <hyperlink ref="F448" r:id="rId44" xr:uid="{00000000-0004-0000-0100-00002B000000}"/>
    <hyperlink ref="F452" r:id="rId45" xr:uid="{00000000-0004-0000-0100-00002C000000}"/>
    <hyperlink ref="F456" r:id="rId46" xr:uid="{00000000-0004-0000-0100-00002D000000}"/>
    <hyperlink ref="F463" r:id="rId47" xr:uid="{00000000-0004-0000-0100-00002E000000}"/>
    <hyperlink ref="F466" r:id="rId48" xr:uid="{00000000-0004-0000-0100-00002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113</v>
      </c>
      <c r="L4" s="21"/>
      <c r="M4" s="92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26.25" customHeight="1">
      <c r="B7" s="21"/>
      <c r="E7" s="331" t="str">
        <f>'Rekapitulace stavby'!K6</f>
        <v>Řešení školního stravování (jídelny) SŠT Znojmo, příspěvková organizace</v>
      </c>
      <c r="F7" s="332"/>
      <c r="G7" s="332"/>
      <c r="H7" s="332"/>
      <c r="L7" s="21"/>
    </row>
    <row r="8" spans="2:46" ht="12" customHeight="1">
      <c r="B8" s="21"/>
      <c r="D8" s="28" t="s">
        <v>126</v>
      </c>
      <c r="L8" s="21"/>
    </row>
    <row r="9" spans="2:46" s="1" customFormat="1" ht="16.5" customHeight="1">
      <c r="B9" s="33"/>
      <c r="E9" s="331" t="s">
        <v>130</v>
      </c>
      <c r="F9" s="330"/>
      <c r="G9" s="330"/>
      <c r="H9" s="330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25" t="s">
        <v>625</v>
      </c>
      <c r="F11" s="330"/>
      <c r="G11" s="330"/>
      <c r="H11" s="33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2. 12. 2024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3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3" t="str">
        <f>'Rekapitulace stavby'!E14</f>
        <v>Vyplň údaj</v>
      </c>
      <c r="F20" s="316"/>
      <c r="G20" s="316"/>
      <c r="H20" s="316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3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71.25" customHeight="1">
      <c r="B29" s="93"/>
      <c r="E29" s="320" t="s">
        <v>39</v>
      </c>
      <c r="F29" s="320"/>
      <c r="G29" s="320"/>
      <c r="H29" s="32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40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ROUND((SUM(BE88:BE198)),  2)</f>
        <v>0</v>
      </c>
      <c r="I35" s="95">
        <v>0.21</v>
      </c>
      <c r="J35" s="84">
        <f>ROUND(((SUM(BE88:BE198))*I35),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ROUND((SUM(BF88:BF198)),  2)</f>
        <v>0</v>
      </c>
      <c r="I36" s="95">
        <v>0.12</v>
      </c>
      <c r="J36" s="84">
        <f>ROUND(((SUM(BF88:BF198))*I36),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ROUND((SUM(BG88:BG198)),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ROUND((SUM(BH88:BH198)),  2)</f>
        <v>0</v>
      </c>
      <c r="I38" s="95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ROUND((SUM(BI88:BI198)),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50</v>
      </c>
      <c r="E41" s="55"/>
      <c r="F41" s="55"/>
      <c r="G41" s="98" t="s">
        <v>51</v>
      </c>
      <c r="H41" s="99" t="s">
        <v>52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148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26.25" customHeight="1">
      <c r="B50" s="33"/>
      <c r="E50" s="331" t="str">
        <f>E7</f>
        <v>Řešení školního stravování (jídelny) SŠT Znojmo, příspěvková organizace</v>
      </c>
      <c r="F50" s="332"/>
      <c r="G50" s="332"/>
      <c r="H50" s="332"/>
      <c r="L50" s="33"/>
    </row>
    <row r="51" spans="2:47" ht="12" customHeight="1">
      <c r="B51" s="21"/>
      <c r="C51" s="28" t="s">
        <v>126</v>
      </c>
      <c r="L51" s="21"/>
    </row>
    <row r="52" spans="2:47" s="1" customFormat="1" ht="16.5" customHeight="1">
      <c r="B52" s="33"/>
      <c r="E52" s="331" t="s">
        <v>130</v>
      </c>
      <c r="F52" s="330"/>
      <c r="G52" s="330"/>
      <c r="H52" s="330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25" t="str">
        <f>E11</f>
        <v>4 - Venkovní výplně otvorů</v>
      </c>
      <c r="F54" s="330"/>
      <c r="G54" s="330"/>
      <c r="H54" s="330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Uhelná 3261/6,66902 Znojmo</v>
      </c>
      <c r="I56" s="28" t="s">
        <v>23</v>
      </c>
      <c r="J56" s="50" t="str">
        <f>IF(J14="","",J14)</f>
        <v>2. 12. 2024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Střední škola technická Znojmo</v>
      </c>
      <c r="I58" s="28" t="s">
        <v>32</v>
      </c>
      <c r="J58" s="31" t="str">
        <f>E23</f>
        <v>LP Staving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149</v>
      </c>
      <c r="D61" s="96"/>
      <c r="E61" s="96"/>
      <c r="F61" s="96"/>
      <c r="G61" s="96"/>
      <c r="H61" s="96"/>
      <c r="I61" s="96"/>
      <c r="J61" s="103" t="s">
        <v>150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72</v>
      </c>
      <c r="J63" s="64">
        <f>J88</f>
        <v>0</v>
      </c>
      <c r="L63" s="33"/>
      <c r="AU63" s="18" t="s">
        <v>151</v>
      </c>
    </row>
    <row r="64" spans="2:47" s="8" customFormat="1" ht="24.95" customHeight="1">
      <c r="B64" s="105"/>
      <c r="D64" s="106" t="s">
        <v>160</v>
      </c>
      <c r="E64" s="107"/>
      <c r="F64" s="107"/>
      <c r="G64" s="107"/>
      <c r="H64" s="107"/>
      <c r="I64" s="107"/>
      <c r="J64" s="108">
        <f>J89</f>
        <v>0</v>
      </c>
      <c r="L64" s="105"/>
    </row>
    <row r="65" spans="2:12" s="9" customFormat="1" ht="19.899999999999999" customHeight="1">
      <c r="B65" s="109"/>
      <c r="D65" s="110" t="s">
        <v>626</v>
      </c>
      <c r="E65" s="111"/>
      <c r="F65" s="111"/>
      <c r="G65" s="111"/>
      <c r="H65" s="111"/>
      <c r="I65" s="111"/>
      <c r="J65" s="112">
        <f>J90</f>
        <v>0</v>
      </c>
      <c r="L65" s="109"/>
    </row>
    <row r="66" spans="2:12" s="9" customFormat="1" ht="19.899999999999999" customHeight="1">
      <c r="B66" s="109"/>
      <c r="D66" s="110" t="s">
        <v>627</v>
      </c>
      <c r="E66" s="111"/>
      <c r="F66" s="111"/>
      <c r="G66" s="111"/>
      <c r="H66" s="111"/>
      <c r="I66" s="111"/>
      <c r="J66" s="112">
        <f>J178</f>
        <v>0</v>
      </c>
      <c r="L66" s="109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164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17</v>
      </c>
      <c r="L75" s="33"/>
    </row>
    <row r="76" spans="2:12" s="1" customFormat="1" ht="26.25" customHeight="1">
      <c r="B76" s="33"/>
      <c r="E76" s="331" t="str">
        <f>E7</f>
        <v>Řešení školního stravování (jídelny) SŠT Znojmo, příspěvková organizace</v>
      </c>
      <c r="F76" s="332"/>
      <c r="G76" s="332"/>
      <c r="H76" s="332"/>
      <c r="L76" s="33"/>
    </row>
    <row r="77" spans="2:12" ht="12" customHeight="1">
      <c r="B77" s="21"/>
      <c r="C77" s="28" t="s">
        <v>126</v>
      </c>
      <c r="L77" s="21"/>
    </row>
    <row r="78" spans="2:12" s="1" customFormat="1" ht="16.5" customHeight="1">
      <c r="B78" s="33"/>
      <c r="E78" s="331" t="s">
        <v>130</v>
      </c>
      <c r="F78" s="330"/>
      <c r="G78" s="330"/>
      <c r="H78" s="330"/>
      <c r="L78" s="33"/>
    </row>
    <row r="79" spans="2:12" s="1" customFormat="1" ht="12" customHeight="1">
      <c r="B79" s="33"/>
      <c r="C79" s="28" t="s">
        <v>134</v>
      </c>
      <c r="L79" s="33"/>
    </row>
    <row r="80" spans="2:12" s="1" customFormat="1" ht="16.5" customHeight="1">
      <c r="B80" s="33"/>
      <c r="E80" s="325" t="str">
        <f>E11</f>
        <v>4 - Venkovní výplně otvorů</v>
      </c>
      <c r="F80" s="330"/>
      <c r="G80" s="330"/>
      <c r="H80" s="330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>Uhelná 3261/6,66902 Znojmo</v>
      </c>
      <c r="I82" s="28" t="s">
        <v>23</v>
      </c>
      <c r="J82" s="50" t="str">
        <f>IF(J14="","",J14)</f>
        <v>2. 12. 2024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>Střední škola technická Znojmo</v>
      </c>
      <c r="I84" s="28" t="s">
        <v>32</v>
      </c>
      <c r="J84" s="31" t="str">
        <f>E23</f>
        <v>LP Staving s.r.o.</v>
      </c>
      <c r="L84" s="33"/>
    </row>
    <row r="85" spans="2:65" s="1" customFormat="1" ht="15.2" customHeight="1">
      <c r="B85" s="33"/>
      <c r="C85" s="28" t="s">
        <v>30</v>
      </c>
      <c r="F85" s="26" t="str">
        <f>IF(E20="","",E20)</f>
        <v>Vyplň údaj</v>
      </c>
      <c r="I85" s="28" t="s">
        <v>36</v>
      </c>
      <c r="J85" s="31" t="str">
        <f>E26</f>
        <v xml:space="preserve"> 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3"/>
      <c r="C87" s="114" t="s">
        <v>165</v>
      </c>
      <c r="D87" s="115" t="s">
        <v>59</v>
      </c>
      <c r="E87" s="115" t="s">
        <v>55</v>
      </c>
      <c r="F87" s="115" t="s">
        <v>56</v>
      </c>
      <c r="G87" s="115" t="s">
        <v>166</v>
      </c>
      <c r="H87" s="115" t="s">
        <v>167</v>
      </c>
      <c r="I87" s="115" t="s">
        <v>168</v>
      </c>
      <c r="J87" s="115" t="s">
        <v>150</v>
      </c>
      <c r="K87" s="116" t="s">
        <v>169</v>
      </c>
      <c r="L87" s="113"/>
      <c r="M87" s="57" t="s">
        <v>3</v>
      </c>
      <c r="N87" s="58" t="s">
        <v>44</v>
      </c>
      <c r="O87" s="58" t="s">
        <v>170</v>
      </c>
      <c r="P87" s="58" t="s">
        <v>171</v>
      </c>
      <c r="Q87" s="58" t="s">
        <v>172</v>
      </c>
      <c r="R87" s="58" t="s">
        <v>173</v>
      </c>
      <c r="S87" s="58" t="s">
        <v>174</v>
      </c>
      <c r="T87" s="59" t="s">
        <v>175</v>
      </c>
    </row>
    <row r="88" spans="2:65" s="1" customFormat="1" ht="22.9" customHeight="1">
      <c r="B88" s="33"/>
      <c r="C88" s="62" t="s">
        <v>176</v>
      </c>
      <c r="J88" s="117">
        <f>BK88</f>
        <v>0</v>
      </c>
      <c r="L88" s="33"/>
      <c r="M88" s="60"/>
      <c r="N88" s="51"/>
      <c r="O88" s="51"/>
      <c r="P88" s="118">
        <f>P89</f>
        <v>0</v>
      </c>
      <c r="Q88" s="51"/>
      <c r="R88" s="118">
        <f>R89</f>
        <v>1.8200000000000001E-2</v>
      </c>
      <c r="S88" s="51"/>
      <c r="T88" s="119">
        <f>T89</f>
        <v>0</v>
      </c>
      <c r="AT88" s="18" t="s">
        <v>73</v>
      </c>
      <c r="AU88" s="18" t="s">
        <v>151</v>
      </c>
      <c r="BK88" s="120">
        <f>BK89</f>
        <v>0</v>
      </c>
    </row>
    <row r="89" spans="2:65" s="11" customFormat="1" ht="25.9" customHeight="1">
      <c r="B89" s="121"/>
      <c r="D89" s="122" t="s">
        <v>73</v>
      </c>
      <c r="E89" s="123" t="s">
        <v>516</v>
      </c>
      <c r="F89" s="123" t="s">
        <v>517</v>
      </c>
      <c r="I89" s="124"/>
      <c r="J89" s="125">
        <f>BK89</f>
        <v>0</v>
      </c>
      <c r="L89" s="121"/>
      <c r="M89" s="126"/>
      <c r="P89" s="127">
        <f>P90+P178</f>
        <v>0</v>
      </c>
      <c r="R89" s="127">
        <f>R90+R178</f>
        <v>1.8200000000000001E-2</v>
      </c>
      <c r="T89" s="128">
        <f>T90+T178</f>
        <v>0</v>
      </c>
      <c r="AR89" s="122" t="s">
        <v>82</v>
      </c>
      <c r="AT89" s="129" t="s">
        <v>73</v>
      </c>
      <c r="AU89" s="129" t="s">
        <v>74</v>
      </c>
      <c r="AY89" s="122" t="s">
        <v>179</v>
      </c>
      <c r="BK89" s="130">
        <f>BK90+BK178</f>
        <v>0</v>
      </c>
    </row>
    <row r="90" spans="2:65" s="11" customFormat="1" ht="22.9" customHeight="1">
      <c r="B90" s="121"/>
      <c r="D90" s="122" t="s">
        <v>73</v>
      </c>
      <c r="E90" s="131" t="s">
        <v>628</v>
      </c>
      <c r="F90" s="131" t="s">
        <v>629</v>
      </c>
      <c r="I90" s="124"/>
      <c r="J90" s="132">
        <f>BK90</f>
        <v>0</v>
      </c>
      <c r="L90" s="121"/>
      <c r="M90" s="126"/>
      <c r="P90" s="127">
        <f>SUM(P91:P177)</f>
        <v>0</v>
      </c>
      <c r="R90" s="127">
        <f>SUM(R91:R177)</f>
        <v>0</v>
      </c>
      <c r="T90" s="128">
        <f>SUM(T91:T177)</f>
        <v>0</v>
      </c>
      <c r="AR90" s="122" t="s">
        <v>82</v>
      </c>
      <c r="AT90" s="129" t="s">
        <v>73</v>
      </c>
      <c r="AU90" s="129" t="s">
        <v>78</v>
      </c>
      <c r="AY90" s="122" t="s">
        <v>179</v>
      </c>
      <c r="BK90" s="130">
        <f>SUM(BK91:BK177)</f>
        <v>0</v>
      </c>
    </row>
    <row r="91" spans="2:65" s="1" customFormat="1" ht="24.2" customHeight="1">
      <c r="B91" s="133"/>
      <c r="C91" s="134" t="s">
        <v>78</v>
      </c>
      <c r="D91" s="134" t="s">
        <v>184</v>
      </c>
      <c r="E91" s="135" t="s">
        <v>630</v>
      </c>
      <c r="F91" s="136" t="s">
        <v>631</v>
      </c>
      <c r="G91" s="137" t="s">
        <v>364</v>
      </c>
      <c r="H91" s="138">
        <v>1</v>
      </c>
      <c r="I91" s="139"/>
      <c r="J91" s="140">
        <f>ROUND(I91*H91,2)</f>
        <v>0</v>
      </c>
      <c r="K91" s="136" t="s">
        <v>3</v>
      </c>
      <c r="L91" s="33"/>
      <c r="M91" s="141" t="s">
        <v>3</v>
      </c>
      <c r="N91" s="142" t="s">
        <v>45</v>
      </c>
      <c r="P91" s="143">
        <f>O91*H91</f>
        <v>0</v>
      </c>
      <c r="Q91" s="143">
        <v>0</v>
      </c>
      <c r="R91" s="143">
        <f>Q91*H91</f>
        <v>0</v>
      </c>
      <c r="S91" s="143">
        <v>0</v>
      </c>
      <c r="T91" s="144">
        <f>S91*H91</f>
        <v>0</v>
      </c>
      <c r="AR91" s="145" t="s">
        <v>291</v>
      </c>
      <c r="AT91" s="145" t="s">
        <v>184</v>
      </c>
      <c r="AU91" s="145" t="s">
        <v>82</v>
      </c>
      <c r="AY91" s="18" t="s">
        <v>179</v>
      </c>
      <c r="BE91" s="146">
        <f>IF(N91="základní",J91,0)</f>
        <v>0</v>
      </c>
      <c r="BF91" s="146">
        <f>IF(N91="snížená",J91,0)</f>
        <v>0</v>
      </c>
      <c r="BG91" s="146">
        <f>IF(N91="zákl. přenesená",J91,0)</f>
        <v>0</v>
      </c>
      <c r="BH91" s="146">
        <f>IF(N91="sníž. přenesená",J91,0)</f>
        <v>0</v>
      </c>
      <c r="BI91" s="146">
        <f>IF(N91="nulová",J91,0)</f>
        <v>0</v>
      </c>
      <c r="BJ91" s="18" t="s">
        <v>78</v>
      </c>
      <c r="BK91" s="146">
        <f>ROUND(I91*H91,2)</f>
        <v>0</v>
      </c>
      <c r="BL91" s="18" t="s">
        <v>291</v>
      </c>
      <c r="BM91" s="145" t="s">
        <v>632</v>
      </c>
    </row>
    <row r="92" spans="2:65" s="1" customFormat="1">
      <c r="B92" s="33"/>
      <c r="D92" s="147" t="s">
        <v>189</v>
      </c>
      <c r="F92" s="148" t="s">
        <v>631</v>
      </c>
      <c r="I92" s="149"/>
      <c r="L92" s="33"/>
      <c r="M92" s="150"/>
      <c r="T92" s="54"/>
      <c r="AT92" s="18" t="s">
        <v>189</v>
      </c>
      <c r="AU92" s="18" t="s">
        <v>82</v>
      </c>
    </row>
    <row r="93" spans="2:65" s="1" customFormat="1" ht="68.25">
      <c r="B93" s="33"/>
      <c r="D93" s="147" t="s">
        <v>532</v>
      </c>
      <c r="F93" s="190" t="s">
        <v>633</v>
      </c>
      <c r="I93" s="149"/>
      <c r="L93" s="33"/>
      <c r="M93" s="150"/>
      <c r="T93" s="54"/>
      <c r="AT93" s="18" t="s">
        <v>532</v>
      </c>
      <c r="AU93" s="18" t="s">
        <v>82</v>
      </c>
    </row>
    <row r="94" spans="2:65" s="1" customFormat="1" ht="16.5" customHeight="1">
      <c r="B94" s="133"/>
      <c r="C94" s="134" t="s">
        <v>82</v>
      </c>
      <c r="D94" s="134" t="s">
        <v>184</v>
      </c>
      <c r="E94" s="135" t="s">
        <v>634</v>
      </c>
      <c r="F94" s="136" t="s">
        <v>635</v>
      </c>
      <c r="G94" s="137" t="s">
        <v>364</v>
      </c>
      <c r="H94" s="138">
        <v>1</v>
      </c>
      <c r="I94" s="139"/>
      <c r="J94" s="140">
        <f>ROUND(I94*H94,2)</f>
        <v>0</v>
      </c>
      <c r="K94" s="136" t="s">
        <v>3</v>
      </c>
      <c r="L94" s="33"/>
      <c r="M94" s="141" t="s">
        <v>3</v>
      </c>
      <c r="N94" s="142" t="s">
        <v>45</v>
      </c>
      <c r="P94" s="143">
        <f>O94*H94</f>
        <v>0</v>
      </c>
      <c r="Q94" s="143">
        <v>0</v>
      </c>
      <c r="R94" s="143">
        <f>Q94*H94</f>
        <v>0</v>
      </c>
      <c r="S94" s="143">
        <v>0</v>
      </c>
      <c r="T94" s="144">
        <f>S94*H94</f>
        <v>0</v>
      </c>
      <c r="AR94" s="145" t="s">
        <v>291</v>
      </c>
      <c r="AT94" s="145" t="s">
        <v>184</v>
      </c>
      <c r="AU94" s="145" t="s">
        <v>82</v>
      </c>
      <c r="AY94" s="18" t="s">
        <v>179</v>
      </c>
      <c r="BE94" s="146">
        <f>IF(N94="základní",J94,0)</f>
        <v>0</v>
      </c>
      <c r="BF94" s="146">
        <f>IF(N94="snížená",J94,0)</f>
        <v>0</v>
      </c>
      <c r="BG94" s="146">
        <f>IF(N94="zákl. přenesená",J94,0)</f>
        <v>0</v>
      </c>
      <c r="BH94" s="146">
        <f>IF(N94="sníž. přenesená",J94,0)</f>
        <v>0</v>
      </c>
      <c r="BI94" s="146">
        <f>IF(N94="nulová",J94,0)</f>
        <v>0</v>
      </c>
      <c r="BJ94" s="18" t="s">
        <v>78</v>
      </c>
      <c r="BK94" s="146">
        <f>ROUND(I94*H94,2)</f>
        <v>0</v>
      </c>
      <c r="BL94" s="18" t="s">
        <v>291</v>
      </c>
      <c r="BM94" s="145" t="s">
        <v>636</v>
      </c>
    </row>
    <row r="95" spans="2:65" s="1" customFormat="1">
      <c r="B95" s="33"/>
      <c r="D95" s="147" t="s">
        <v>189</v>
      </c>
      <c r="F95" s="148" t="s">
        <v>635</v>
      </c>
      <c r="I95" s="149"/>
      <c r="L95" s="33"/>
      <c r="M95" s="150"/>
      <c r="T95" s="54"/>
      <c r="AT95" s="18" t="s">
        <v>189</v>
      </c>
      <c r="AU95" s="18" t="s">
        <v>82</v>
      </c>
    </row>
    <row r="96" spans="2:65" s="1" customFormat="1" ht="68.25">
      <c r="B96" s="33"/>
      <c r="D96" s="147" t="s">
        <v>532</v>
      </c>
      <c r="F96" s="190" t="s">
        <v>637</v>
      </c>
      <c r="I96" s="149"/>
      <c r="L96" s="33"/>
      <c r="M96" s="150"/>
      <c r="T96" s="54"/>
      <c r="AT96" s="18" t="s">
        <v>532</v>
      </c>
      <c r="AU96" s="18" t="s">
        <v>82</v>
      </c>
    </row>
    <row r="97" spans="2:65" s="1" customFormat="1" ht="24.2" customHeight="1">
      <c r="B97" s="133"/>
      <c r="C97" s="134" t="s">
        <v>84</v>
      </c>
      <c r="D97" s="134" t="s">
        <v>184</v>
      </c>
      <c r="E97" s="135" t="s">
        <v>638</v>
      </c>
      <c r="F97" s="136" t="s">
        <v>639</v>
      </c>
      <c r="G97" s="137" t="s">
        <v>364</v>
      </c>
      <c r="H97" s="138">
        <v>1</v>
      </c>
      <c r="I97" s="139"/>
      <c r="J97" s="140">
        <f>ROUND(I97*H97,2)</f>
        <v>0</v>
      </c>
      <c r="K97" s="136" t="s">
        <v>3</v>
      </c>
      <c r="L97" s="33"/>
      <c r="M97" s="141" t="s">
        <v>3</v>
      </c>
      <c r="N97" s="142" t="s">
        <v>45</v>
      </c>
      <c r="P97" s="143">
        <f>O97*H97</f>
        <v>0</v>
      </c>
      <c r="Q97" s="143">
        <v>0</v>
      </c>
      <c r="R97" s="143">
        <f>Q97*H97</f>
        <v>0</v>
      </c>
      <c r="S97" s="143">
        <v>0</v>
      </c>
      <c r="T97" s="144">
        <f>S97*H97</f>
        <v>0</v>
      </c>
      <c r="AR97" s="145" t="s">
        <v>291</v>
      </c>
      <c r="AT97" s="145" t="s">
        <v>184</v>
      </c>
      <c r="AU97" s="145" t="s">
        <v>82</v>
      </c>
      <c r="AY97" s="18" t="s">
        <v>179</v>
      </c>
      <c r="BE97" s="146">
        <f>IF(N97="základní",J97,0)</f>
        <v>0</v>
      </c>
      <c r="BF97" s="146">
        <f>IF(N97="snížená",J97,0)</f>
        <v>0</v>
      </c>
      <c r="BG97" s="146">
        <f>IF(N97="zákl. přenesená",J97,0)</f>
        <v>0</v>
      </c>
      <c r="BH97" s="146">
        <f>IF(N97="sníž. přenesená",J97,0)</f>
        <v>0</v>
      </c>
      <c r="BI97" s="146">
        <f>IF(N97="nulová",J97,0)</f>
        <v>0</v>
      </c>
      <c r="BJ97" s="18" t="s">
        <v>78</v>
      </c>
      <c r="BK97" s="146">
        <f>ROUND(I97*H97,2)</f>
        <v>0</v>
      </c>
      <c r="BL97" s="18" t="s">
        <v>291</v>
      </c>
      <c r="BM97" s="145" t="s">
        <v>640</v>
      </c>
    </row>
    <row r="98" spans="2:65" s="1" customFormat="1">
      <c r="B98" s="33"/>
      <c r="D98" s="147" t="s">
        <v>189</v>
      </c>
      <c r="F98" s="148" t="s">
        <v>639</v>
      </c>
      <c r="I98" s="149"/>
      <c r="L98" s="33"/>
      <c r="M98" s="150"/>
      <c r="T98" s="54"/>
      <c r="AT98" s="18" t="s">
        <v>189</v>
      </c>
      <c r="AU98" s="18" t="s">
        <v>82</v>
      </c>
    </row>
    <row r="99" spans="2:65" s="1" customFormat="1" ht="78">
      <c r="B99" s="33"/>
      <c r="D99" s="147" t="s">
        <v>532</v>
      </c>
      <c r="F99" s="190" t="s">
        <v>641</v>
      </c>
      <c r="I99" s="149"/>
      <c r="L99" s="33"/>
      <c r="M99" s="150"/>
      <c r="T99" s="54"/>
      <c r="AT99" s="18" t="s">
        <v>532</v>
      </c>
      <c r="AU99" s="18" t="s">
        <v>82</v>
      </c>
    </row>
    <row r="100" spans="2:65" s="1" customFormat="1" ht="24.2" customHeight="1">
      <c r="B100" s="133"/>
      <c r="C100" s="134" t="s">
        <v>88</v>
      </c>
      <c r="D100" s="134" t="s">
        <v>184</v>
      </c>
      <c r="E100" s="135" t="s">
        <v>642</v>
      </c>
      <c r="F100" s="136" t="s">
        <v>643</v>
      </c>
      <c r="G100" s="137" t="s">
        <v>364</v>
      </c>
      <c r="H100" s="138">
        <v>1</v>
      </c>
      <c r="I100" s="139"/>
      <c r="J100" s="140">
        <f>ROUND(I100*H100,2)</f>
        <v>0</v>
      </c>
      <c r="K100" s="136" t="s">
        <v>3</v>
      </c>
      <c r="L100" s="33"/>
      <c r="M100" s="141" t="s">
        <v>3</v>
      </c>
      <c r="N100" s="142" t="s">
        <v>45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291</v>
      </c>
      <c r="AT100" s="145" t="s">
        <v>184</v>
      </c>
      <c r="AU100" s="145" t="s">
        <v>82</v>
      </c>
      <c r="AY100" s="18" t="s">
        <v>179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8" t="s">
        <v>78</v>
      </c>
      <c r="BK100" s="146">
        <f>ROUND(I100*H100,2)</f>
        <v>0</v>
      </c>
      <c r="BL100" s="18" t="s">
        <v>291</v>
      </c>
      <c r="BM100" s="145" t="s">
        <v>644</v>
      </c>
    </row>
    <row r="101" spans="2:65" s="1" customFormat="1">
      <c r="B101" s="33"/>
      <c r="D101" s="147" t="s">
        <v>189</v>
      </c>
      <c r="F101" s="148" t="s">
        <v>643</v>
      </c>
      <c r="I101" s="149"/>
      <c r="L101" s="33"/>
      <c r="M101" s="150"/>
      <c r="T101" s="54"/>
      <c r="AT101" s="18" t="s">
        <v>189</v>
      </c>
      <c r="AU101" s="18" t="s">
        <v>82</v>
      </c>
    </row>
    <row r="102" spans="2:65" s="1" customFormat="1" ht="58.5">
      <c r="B102" s="33"/>
      <c r="D102" s="147" t="s">
        <v>532</v>
      </c>
      <c r="F102" s="190" t="s">
        <v>645</v>
      </c>
      <c r="I102" s="149"/>
      <c r="L102" s="33"/>
      <c r="M102" s="150"/>
      <c r="T102" s="54"/>
      <c r="AT102" s="18" t="s">
        <v>532</v>
      </c>
      <c r="AU102" s="18" t="s">
        <v>82</v>
      </c>
    </row>
    <row r="103" spans="2:65" s="1" customFormat="1" ht="24.2" customHeight="1">
      <c r="B103" s="133"/>
      <c r="C103" s="134" t="s">
        <v>91</v>
      </c>
      <c r="D103" s="134" t="s">
        <v>184</v>
      </c>
      <c r="E103" s="135" t="s">
        <v>646</v>
      </c>
      <c r="F103" s="136" t="s">
        <v>647</v>
      </c>
      <c r="G103" s="137" t="s">
        <v>364</v>
      </c>
      <c r="H103" s="138">
        <v>1</v>
      </c>
      <c r="I103" s="139"/>
      <c r="J103" s="140">
        <f>ROUND(I103*H103,2)</f>
        <v>0</v>
      </c>
      <c r="K103" s="136" t="s">
        <v>3</v>
      </c>
      <c r="L103" s="33"/>
      <c r="M103" s="141" t="s">
        <v>3</v>
      </c>
      <c r="N103" s="142" t="s">
        <v>45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291</v>
      </c>
      <c r="AT103" s="145" t="s">
        <v>184</v>
      </c>
      <c r="AU103" s="145" t="s">
        <v>82</v>
      </c>
      <c r="AY103" s="18" t="s">
        <v>179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8" t="s">
        <v>78</v>
      </c>
      <c r="BK103" s="146">
        <f>ROUND(I103*H103,2)</f>
        <v>0</v>
      </c>
      <c r="BL103" s="18" t="s">
        <v>291</v>
      </c>
      <c r="BM103" s="145" t="s">
        <v>648</v>
      </c>
    </row>
    <row r="104" spans="2:65" s="1" customFormat="1">
      <c r="B104" s="33"/>
      <c r="D104" s="147" t="s">
        <v>189</v>
      </c>
      <c r="F104" s="148" t="s">
        <v>647</v>
      </c>
      <c r="I104" s="149"/>
      <c r="L104" s="33"/>
      <c r="M104" s="150"/>
      <c r="T104" s="54"/>
      <c r="AT104" s="18" t="s">
        <v>189</v>
      </c>
      <c r="AU104" s="18" t="s">
        <v>82</v>
      </c>
    </row>
    <row r="105" spans="2:65" s="1" customFormat="1" ht="58.5">
      <c r="B105" s="33"/>
      <c r="D105" s="147" t="s">
        <v>532</v>
      </c>
      <c r="F105" s="190" t="s">
        <v>649</v>
      </c>
      <c r="I105" s="149"/>
      <c r="L105" s="33"/>
      <c r="M105" s="150"/>
      <c r="T105" s="54"/>
      <c r="AT105" s="18" t="s">
        <v>532</v>
      </c>
      <c r="AU105" s="18" t="s">
        <v>82</v>
      </c>
    </row>
    <row r="106" spans="2:65" s="1" customFormat="1" ht="16.5" customHeight="1">
      <c r="B106" s="133"/>
      <c r="C106" s="134" t="s">
        <v>180</v>
      </c>
      <c r="D106" s="134" t="s">
        <v>184</v>
      </c>
      <c r="E106" s="135" t="s">
        <v>650</v>
      </c>
      <c r="F106" s="136" t="s">
        <v>651</v>
      </c>
      <c r="G106" s="137" t="s">
        <v>364</v>
      </c>
      <c r="H106" s="138">
        <v>1</v>
      </c>
      <c r="I106" s="139"/>
      <c r="J106" s="140">
        <f>ROUND(I106*H106,2)</f>
        <v>0</v>
      </c>
      <c r="K106" s="136" t="s">
        <v>3</v>
      </c>
      <c r="L106" s="33"/>
      <c r="M106" s="141" t="s">
        <v>3</v>
      </c>
      <c r="N106" s="142" t="s">
        <v>45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291</v>
      </c>
      <c r="AT106" s="145" t="s">
        <v>184</v>
      </c>
      <c r="AU106" s="145" t="s">
        <v>82</v>
      </c>
      <c r="AY106" s="18" t="s">
        <v>179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8" t="s">
        <v>78</v>
      </c>
      <c r="BK106" s="146">
        <f>ROUND(I106*H106,2)</f>
        <v>0</v>
      </c>
      <c r="BL106" s="18" t="s">
        <v>291</v>
      </c>
      <c r="BM106" s="145" t="s">
        <v>652</v>
      </c>
    </row>
    <row r="107" spans="2:65" s="1" customFormat="1">
      <c r="B107" s="33"/>
      <c r="D107" s="147" t="s">
        <v>189</v>
      </c>
      <c r="F107" s="148" t="s">
        <v>651</v>
      </c>
      <c r="I107" s="149"/>
      <c r="L107" s="33"/>
      <c r="M107" s="150"/>
      <c r="T107" s="54"/>
      <c r="AT107" s="18" t="s">
        <v>189</v>
      </c>
      <c r="AU107" s="18" t="s">
        <v>82</v>
      </c>
    </row>
    <row r="108" spans="2:65" s="1" customFormat="1" ht="68.25">
      <c r="B108" s="33"/>
      <c r="D108" s="147" t="s">
        <v>532</v>
      </c>
      <c r="F108" s="190" t="s">
        <v>637</v>
      </c>
      <c r="I108" s="149"/>
      <c r="L108" s="33"/>
      <c r="M108" s="150"/>
      <c r="T108" s="54"/>
      <c r="AT108" s="18" t="s">
        <v>532</v>
      </c>
      <c r="AU108" s="18" t="s">
        <v>82</v>
      </c>
    </row>
    <row r="109" spans="2:65" s="1" customFormat="1" ht="24.2" customHeight="1">
      <c r="B109" s="133"/>
      <c r="C109" s="134" t="s">
        <v>100</v>
      </c>
      <c r="D109" s="134" t="s">
        <v>184</v>
      </c>
      <c r="E109" s="135" t="s">
        <v>653</v>
      </c>
      <c r="F109" s="136" t="s">
        <v>654</v>
      </c>
      <c r="G109" s="137" t="s">
        <v>364</v>
      </c>
      <c r="H109" s="138">
        <v>1</v>
      </c>
      <c r="I109" s="139"/>
      <c r="J109" s="140">
        <f>ROUND(I109*H109,2)</f>
        <v>0</v>
      </c>
      <c r="K109" s="136" t="s">
        <v>3</v>
      </c>
      <c r="L109" s="33"/>
      <c r="M109" s="141" t="s">
        <v>3</v>
      </c>
      <c r="N109" s="142" t="s">
        <v>45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291</v>
      </c>
      <c r="AT109" s="145" t="s">
        <v>184</v>
      </c>
      <c r="AU109" s="145" t="s">
        <v>82</v>
      </c>
      <c r="AY109" s="18" t="s">
        <v>179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8" t="s">
        <v>78</v>
      </c>
      <c r="BK109" s="146">
        <f>ROUND(I109*H109,2)</f>
        <v>0</v>
      </c>
      <c r="BL109" s="18" t="s">
        <v>291</v>
      </c>
      <c r="BM109" s="145" t="s">
        <v>655</v>
      </c>
    </row>
    <row r="110" spans="2:65" s="1" customFormat="1">
      <c r="B110" s="33"/>
      <c r="D110" s="147" t="s">
        <v>189</v>
      </c>
      <c r="F110" s="148" t="s">
        <v>654</v>
      </c>
      <c r="I110" s="149"/>
      <c r="L110" s="33"/>
      <c r="M110" s="150"/>
      <c r="T110" s="54"/>
      <c r="AT110" s="18" t="s">
        <v>189</v>
      </c>
      <c r="AU110" s="18" t="s">
        <v>82</v>
      </c>
    </row>
    <row r="111" spans="2:65" s="1" customFormat="1" ht="19.5">
      <c r="B111" s="33"/>
      <c r="D111" s="147" t="s">
        <v>532</v>
      </c>
      <c r="F111" s="190" t="s">
        <v>656</v>
      </c>
      <c r="I111" s="149"/>
      <c r="L111" s="33"/>
      <c r="M111" s="150"/>
      <c r="T111" s="54"/>
      <c r="AT111" s="18" t="s">
        <v>532</v>
      </c>
      <c r="AU111" s="18" t="s">
        <v>82</v>
      </c>
    </row>
    <row r="112" spans="2:65" s="1" customFormat="1" ht="16.5" customHeight="1">
      <c r="B112" s="133"/>
      <c r="C112" s="134" t="s">
        <v>236</v>
      </c>
      <c r="D112" s="134" t="s">
        <v>184</v>
      </c>
      <c r="E112" s="135" t="s">
        <v>657</v>
      </c>
      <c r="F112" s="136" t="s">
        <v>658</v>
      </c>
      <c r="G112" s="137" t="s">
        <v>364</v>
      </c>
      <c r="H112" s="138">
        <v>1</v>
      </c>
      <c r="I112" s="139"/>
      <c r="J112" s="140">
        <f>ROUND(I112*H112,2)</f>
        <v>0</v>
      </c>
      <c r="K112" s="136" t="s">
        <v>3</v>
      </c>
      <c r="L112" s="33"/>
      <c r="M112" s="141" t="s">
        <v>3</v>
      </c>
      <c r="N112" s="142" t="s">
        <v>45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291</v>
      </c>
      <c r="AT112" s="145" t="s">
        <v>184</v>
      </c>
      <c r="AU112" s="145" t="s">
        <v>82</v>
      </c>
      <c r="AY112" s="18" t="s">
        <v>179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8" t="s">
        <v>78</v>
      </c>
      <c r="BK112" s="146">
        <f>ROUND(I112*H112,2)</f>
        <v>0</v>
      </c>
      <c r="BL112" s="18" t="s">
        <v>291</v>
      </c>
      <c r="BM112" s="145" t="s">
        <v>659</v>
      </c>
    </row>
    <row r="113" spans="2:65" s="1" customFormat="1">
      <c r="B113" s="33"/>
      <c r="D113" s="147" t="s">
        <v>189</v>
      </c>
      <c r="F113" s="148" t="s">
        <v>658</v>
      </c>
      <c r="I113" s="149"/>
      <c r="L113" s="33"/>
      <c r="M113" s="150"/>
      <c r="T113" s="54"/>
      <c r="AT113" s="18" t="s">
        <v>189</v>
      </c>
      <c r="AU113" s="18" t="s">
        <v>82</v>
      </c>
    </row>
    <row r="114" spans="2:65" s="1" customFormat="1" ht="19.5">
      <c r="B114" s="33"/>
      <c r="D114" s="147" t="s">
        <v>532</v>
      </c>
      <c r="F114" s="190" t="s">
        <v>656</v>
      </c>
      <c r="I114" s="149"/>
      <c r="L114" s="33"/>
      <c r="M114" s="150"/>
      <c r="T114" s="54"/>
      <c r="AT114" s="18" t="s">
        <v>532</v>
      </c>
      <c r="AU114" s="18" t="s">
        <v>82</v>
      </c>
    </row>
    <row r="115" spans="2:65" s="1" customFormat="1" ht="16.5" customHeight="1">
      <c r="B115" s="133"/>
      <c r="C115" s="134" t="s">
        <v>242</v>
      </c>
      <c r="D115" s="134" t="s">
        <v>184</v>
      </c>
      <c r="E115" s="135" t="s">
        <v>660</v>
      </c>
      <c r="F115" s="136" t="s">
        <v>661</v>
      </c>
      <c r="G115" s="137" t="s">
        <v>364</v>
      </c>
      <c r="H115" s="138">
        <v>3</v>
      </c>
      <c r="I115" s="139"/>
      <c r="J115" s="140">
        <f>ROUND(I115*H115,2)</f>
        <v>0</v>
      </c>
      <c r="K115" s="136" t="s">
        <v>3</v>
      </c>
      <c r="L115" s="33"/>
      <c r="M115" s="141" t="s">
        <v>3</v>
      </c>
      <c r="N115" s="142" t="s">
        <v>45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291</v>
      </c>
      <c r="AT115" s="145" t="s">
        <v>184</v>
      </c>
      <c r="AU115" s="145" t="s">
        <v>82</v>
      </c>
      <c r="AY115" s="18" t="s">
        <v>179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8" t="s">
        <v>78</v>
      </c>
      <c r="BK115" s="146">
        <f>ROUND(I115*H115,2)</f>
        <v>0</v>
      </c>
      <c r="BL115" s="18" t="s">
        <v>291</v>
      </c>
      <c r="BM115" s="145" t="s">
        <v>662</v>
      </c>
    </row>
    <row r="116" spans="2:65" s="1" customFormat="1">
      <c r="B116" s="33"/>
      <c r="D116" s="147" t="s">
        <v>189</v>
      </c>
      <c r="F116" s="148" t="s">
        <v>661</v>
      </c>
      <c r="I116" s="149"/>
      <c r="L116" s="33"/>
      <c r="M116" s="150"/>
      <c r="T116" s="54"/>
      <c r="AT116" s="18" t="s">
        <v>189</v>
      </c>
      <c r="AU116" s="18" t="s">
        <v>82</v>
      </c>
    </row>
    <row r="117" spans="2:65" s="1" customFormat="1" ht="29.25">
      <c r="B117" s="33"/>
      <c r="D117" s="147" t="s">
        <v>532</v>
      </c>
      <c r="F117" s="190" t="s">
        <v>663</v>
      </c>
      <c r="I117" s="149"/>
      <c r="L117" s="33"/>
      <c r="M117" s="150"/>
      <c r="T117" s="54"/>
      <c r="AT117" s="18" t="s">
        <v>532</v>
      </c>
      <c r="AU117" s="18" t="s">
        <v>82</v>
      </c>
    </row>
    <row r="118" spans="2:65" s="1" customFormat="1" ht="16.5" customHeight="1">
      <c r="B118" s="133"/>
      <c r="C118" s="134" t="s">
        <v>249</v>
      </c>
      <c r="D118" s="134" t="s">
        <v>184</v>
      </c>
      <c r="E118" s="135" t="s">
        <v>664</v>
      </c>
      <c r="F118" s="136" t="s">
        <v>665</v>
      </c>
      <c r="G118" s="137" t="s">
        <v>364</v>
      </c>
      <c r="H118" s="138">
        <v>2</v>
      </c>
      <c r="I118" s="139"/>
      <c r="J118" s="140">
        <f>ROUND(I118*H118,2)</f>
        <v>0</v>
      </c>
      <c r="K118" s="136" t="s">
        <v>3</v>
      </c>
      <c r="L118" s="33"/>
      <c r="M118" s="141" t="s">
        <v>3</v>
      </c>
      <c r="N118" s="142" t="s">
        <v>45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291</v>
      </c>
      <c r="AT118" s="145" t="s">
        <v>184</v>
      </c>
      <c r="AU118" s="145" t="s">
        <v>82</v>
      </c>
      <c r="AY118" s="18" t="s">
        <v>179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8" t="s">
        <v>78</v>
      </c>
      <c r="BK118" s="146">
        <f>ROUND(I118*H118,2)</f>
        <v>0</v>
      </c>
      <c r="BL118" s="18" t="s">
        <v>291</v>
      </c>
      <c r="BM118" s="145" t="s">
        <v>666</v>
      </c>
    </row>
    <row r="119" spans="2:65" s="1" customFormat="1">
      <c r="B119" s="33"/>
      <c r="D119" s="147" t="s">
        <v>189</v>
      </c>
      <c r="F119" s="148" t="s">
        <v>665</v>
      </c>
      <c r="I119" s="149"/>
      <c r="L119" s="33"/>
      <c r="M119" s="150"/>
      <c r="T119" s="54"/>
      <c r="AT119" s="18" t="s">
        <v>189</v>
      </c>
      <c r="AU119" s="18" t="s">
        <v>82</v>
      </c>
    </row>
    <row r="120" spans="2:65" s="1" customFormat="1" ht="29.25">
      <c r="B120" s="33"/>
      <c r="D120" s="147" t="s">
        <v>532</v>
      </c>
      <c r="F120" s="190" t="s">
        <v>667</v>
      </c>
      <c r="I120" s="149"/>
      <c r="L120" s="33"/>
      <c r="M120" s="150"/>
      <c r="T120" s="54"/>
      <c r="AT120" s="18" t="s">
        <v>532</v>
      </c>
      <c r="AU120" s="18" t="s">
        <v>82</v>
      </c>
    </row>
    <row r="121" spans="2:65" s="1" customFormat="1" ht="16.5" customHeight="1">
      <c r="B121" s="133"/>
      <c r="C121" s="134" t="s">
        <v>393</v>
      </c>
      <c r="D121" s="134" t="s">
        <v>184</v>
      </c>
      <c r="E121" s="135" t="s">
        <v>668</v>
      </c>
      <c r="F121" s="136" t="s">
        <v>669</v>
      </c>
      <c r="G121" s="137" t="s">
        <v>364</v>
      </c>
      <c r="H121" s="138">
        <v>6</v>
      </c>
      <c r="I121" s="139"/>
      <c r="J121" s="140">
        <f>ROUND(I121*H121,2)</f>
        <v>0</v>
      </c>
      <c r="K121" s="136" t="s">
        <v>3</v>
      </c>
      <c r="L121" s="33"/>
      <c r="M121" s="141" t="s">
        <v>3</v>
      </c>
      <c r="N121" s="142" t="s">
        <v>45</v>
      </c>
      <c r="P121" s="143">
        <f>O121*H121</f>
        <v>0</v>
      </c>
      <c r="Q121" s="143">
        <v>0</v>
      </c>
      <c r="R121" s="143">
        <f>Q121*H121</f>
        <v>0</v>
      </c>
      <c r="S121" s="143">
        <v>0</v>
      </c>
      <c r="T121" s="144">
        <f>S121*H121</f>
        <v>0</v>
      </c>
      <c r="AR121" s="145" t="s">
        <v>291</v>
      </c>
      <c r="AT121" s="145" t="s">
        <v>184</v>
      </c>
      <c r="AU121" s="145" t="s">
        <v>82</v>
      </c>
      <c r="AY121" s="18" t="s">
        <v>179</v>
      </c>
      <c r="BE121" s="146">
        <f>IF(N121="základní",J121,0)</f>
        <v>0</v>
      </c>
      <c r="BF121" s="146">
        <f>IF(N121="snížená",J121,0)</f>
        <v>0</v>
      </c>
      <c r="BG121" s="146">
        <f>IF(N121="zákl. přenesená",J121,0)</f>
        <v>0</v>
      </c>
      <c r="BH121" s="146">
        <f>IF(N121="sníž. přenesená",J121,0)</f>
        <v>0</v>
      </c>
      <c r="BI121" s="146">
        <f>IF(N121="nulová",J121,0)</f>
        <v>0</v>
      </c>
      <c r="BJ121" s="18" t="s">
        <v>78</v>
      </c>
      <c r="BK121" s="146">
        <f>ROUND(I121*H121,2)</f>
        <v>0</v>
      </c>
      <c r="BL121" s="18" t="s">
        <v>291</v>
      </c>
      <c r="BM121" s="145" t="s">
        <v>670</v>
      </c>
    </row>
    <row r="122" spans="2:65" s="1" customFormat="1">
      <c r="B122" s="33"/>
      <c r="D122" s="147" t="s">
        <v>189</v>
      </c>
      <c r="F122" s="148" t="s">
        <v>669</v>
      </c>
      <c r="I122" s="149"/>
      <c r="L122" s="33"/>
      <c r="M122" s="150"/>
      <c r="T122" s="54"/>
      <c r="AT122" s="18" t="s">
        <v>189</v>
      </c>
      <c r="AU122" s="18" t="s">
        <v>82</v>
      </c>
    </row>
    <row r="123" spans="2:65" s="1" customFormat="1" ht="29.25">
      <c r="B123" s="33"/>
      <c r="D123" s="147" t="s">
        <v>532</v>
      </c>
      <c r="F123" s="190" t="s">
        <v>671</v>
      </c>
      <c r="I123" s="149"/>
      <c r="L123" s="33"/>
      <c r="M123" s="150"/>
      <c r="T123" s="54"/>
      <c r="AT123" s="18" t="s">
        <v>532</v>
      </c>
      <c r="AU123" s="18" t="s">
        <v>82</v>
      </c>
    </row>
    <row r="124" spans="2:65" s="1" customFormat="1" ht="16.5" customHeight="1">
      <c r="B124" s="133"/>
      <c r="C124" s="134" t="s">
        <v>9</v>
      </c>
      <c r="D124" s="134" t="s">
        <v>184</v>
      </c>
      <c r="E124" s="135" t="s">
        <v>672</v>
      </c>
      <c r="F124" s="136" t="s">
        <v>673</v>
      </c>
      <c r="G124" s="137" t="s">
        <v>364</v>
      </c>
      <c r="H124" s="138">
        <v>2</v>
      </c>
      <c r="I124" s="139"/>
      <c r="J124" s="140">
        <f>ROUND(I124*H124,2)</f>
        <v>0</v>
      </c>
      <c r="K124" s="136" t="s">
        <v>3</v>
      </c>
      <c r="L124" s="33"/>
      <c r="M124" s="141" t="s">
        <v>3</v>
      </c>
      <c r="N124" s="142" t="s">
        <v>45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291</v>
      </c>
      <c r="AT124" s="145" t="s">
        <v>184</v>
      </c>
      <c r="AU124" s="145" t="s">
        <v>82</v>
      </c>
      <c r="AY124" s="18" t="s">
        <v>179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8" t="s">
        <v>78</v>
      </c>
      <c r="BK124" s="146">
        <f>ROUND(I124*H124,2)</f>
        <v>0</v>
      </c>
      <c r="BL124" s="18" t="s">
        <v>291</v>
      </c>
      <c r="BM124" s="145" t="s">
        <v>674</v>
      </c>
    </row>
    <row r="125" spans="2:65" s="1" customFormat="1">
      <c r="B125" s="33"/>
      <c r="D125" s="147" t="s">
        <v>189</v>
      </c>
      <c r="F125" s="148" t="s">
        <v>673</v>
      </c>
      <c r="I125" s="149"/>
      <c r="L125" s="33"/>
      <c r="M125" s="150"/>
      <c r="T125" s="54"/>
      <c r="AT125" s="18" t="s">
        <v>189</v>
      </c>
      <c r="AU125" s="18" t="s">
        <v>82</v>
      </c>
    </row>
    <row r="126" spans="2:65" s="1" customFormat="1" ht="19.5">
      <c r="B126" s="33"/>
      <c r="D126" s="147" t="s">
        <v>532</v>
      </c>
      <c r="F126" s="190" t="s">
        <v>675</v>
      </c>
      <c r="I126" s="149"/>
      <c r="L126" s="33"/>
      <c r="M126" s="150"/>
      <c r="T126" s="54"/>
      <c r="AT126" s="18" t="s">
        <v>532</v>
      </c>
      <c r="AU126" s="18" t="s">
        <v>82</v>
      </c>
    </row>
    <row r="127" spans="2:65" s="1" customFormat="1" ht="49.15" customHeight="1">
      <c r="B127" s="133"/>
      <c r="C127" s="134" t="s">
        <v>279</v>
      </c>
      <c r="D127" s="134" t="s">
        <v>184</v>
      </c>
      <c r="E127" s="135" t="s">
        <v>676</v>
      </c>
      <c r="F127" s="136" t="s">
        <v>677</v>
      </c>
      <c r="G127" s="137" t="s">
        <v>364</v>
      </c>
      <c r="H127" s="138">
        <v>7</v>
      </c>
      <c r="I127" s="139"/>
      <c r="J127" s="140">
        <f>ROUND(I127*H127,2)</f>
        <v>0</v>
      </c>
      <c r="K127" s="136" t="s">
        <v>3</v>
      </c>
      <c r="L127" s="33"/>
      <c r="M127" s="141" t="s">
        <v>3</v>
      </c>
      <c r="N127" s="142" t="s">
        <v>45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291</v>
      </c>
      <c r="AT127" s="145" t="s">
        <v>184</v>
      </c>
      <c r="AU127" s="145" t="s">
        <v>82</v>
      </c>
      <c r="AY127" s="18" t="s">
        <v>179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8" t="s">
        <v>78</v>
      </c>
      <c r="BK127" s="146">
        <f>ROUND(I127*H127,2)</f>
        <v>0</v>
      </c>
      <c r="BL127" s="18" t="s">
        <v>291</v>
      </c>
      <c r="BM127" s="145" t="s">
        <v>678</v>
      </c>
    </row>
    <row r="128" spans="2:65" s="1" customFormat="1" ht="29.25">
      <c r="B128" s="33"/>
      <c r="D128" s="147" t="s">
        <v>189</v>
      </c>
      <c r="F128" s="148" t="s">
        <v>677</v>
      </c>
      <c r="I128" s="149"/>
      <c r="L128" s="33"/>
      <c r="M128" s="150"/>
      <c r="T128" s="54"/>
      <c r="AT128" s="18" t="s">
        <v>189</v>
      </c>
      <c r="AU128" s="18" t="s">
        <v>82</v>
      </c>
    </row>
    <row r="129" spans="2:65" s="1" customFormat="1" ht="19.5">
      <c r="B129" s="33"/>
      <c r="D129" s="147" t="s">
        <v>532</v>
      </c>
      <c r="F129" s="190" t="s">
        <v>679</v>
      </c>
      <c r="I129" s="149"/>
      <c r="L129" s="33"/>
      <c r="M129" s="150"/>
      <c r="T129" s="54"/>
      <c r="AT129" s="18" t="s">
        <v>532</v>
      </c>
      <c r="AU129" s="18" t="s">
        <v>82</v>
      </c>
    </row>
    <row r="130" spans="2:65" s="1" customFormat="1" ht="55.5" customHeight="1">
      <c r="B130" s="133"/>
      <c r="C130" s="134" t="s">
        <v>283</v>
      </c>
      <c r="D130" s="134" t="s">
        <v>184</v>
      </c>
      <c r="E130" s="135" t="s">
        <v>680</v>
      </c>
      <c r="F130" s="136" t="s">
        <v>681</v>
      </c>
      <c r="G130" s="137" t="s">
        <v>364</v>
      </c>
      <c r="H130" s="138">
        <v>1</v>
      </c>
      <c r="I130" s="139"/>
      <c r="J130" s="140">
        <f>ROUND(I130*H130,2)</f>
        <v>0</v>
      </c>
      <c r="K130" s="136" t="s">
        <v>3</v>
      </c>
      <c r="L130" s="33"/>
      <c r="M130" s="141" t="s">
        <v>3</v>
      </c>
      <c r="N130" s="142" t="s">
        <v>45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291</v>
      </c>
      <c r="AT130" s="145" t="s">
        <v>184</v>
      </c>
      <c r="AU130" s="145" t="s">
        <v>82</v>
      </c>
      <c r="AY130" s="18" t="s">
        <v>179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8" t="s">
        <v>78</v>
      </c>
      <c r="BK130" s="146">
        <f>ROUND(I130*H130,2)</f>
        <v>0</v>
      </c>
      <c r="BL130" s="18" t="s">
        <v>291</v>
      </c>
      <c r="BM130" s="145" t="s">
        <v>682</v>
      </c>
    </row>
    <row r="131" spans="2:65" s="1" customFormat="1" ht="39">
      <c r="B131" s="33"/>
      <c r="D131" s="147" t="s">
        <v>189</v>
      </c>
      <c r="F131" s="148" t="s">
        <v>683</v>
      </c>
      <c r="I131" s="149"/>
      <c r="L131" s="33"/>
      <c r="M131" s="150"/>
      <c r="T131" s="54"/>
      <c r="AT131" s="18" t="s">
        <v>189</v>
      </c>
      <c r="AU131" s="18" t="s">
        <v>82</v>
      </c>
    </row>
    <row r="132" spans="2:65" s="1" customFormat="1" ht="29.25">
      <c r="B132" s="33"/>
      <c r="D132" s="147" t="s">
        <v>532</v>
      </c>
      <c r="F132" s="190" t="s">
        <v>684</v>
      </c>
      <c r="I132" s="149"/>
      <c r="L132" s="33"/>
      <c r="M132" s="150"/>
      <c r="T132" s="54"/>
      <c r="AT132" s="18" t="s">
        <v>532</v>
      </c>
      <c r="AU132" s="18" t="s">
        <v>82</v>
      </c>
    </row>
    <row r="133" spans="2:65" s="1" customFormat="1" ht="37.9" customHeight="1">
      <c r="B133" s="133"/>
      <c r="C133" s="134" t="s">
        <v>287</v>
      </c>
      <c r="D133" s="134" t="s">
        <v>184</v>
      </c>
      <c r="E133" s="135" t="s">
        <v>685</v>
      </c>
      <c r="F133" s="136" t="s">
        <v>686</v>
      </c>
      <c r="G133" s="137" t="s">
        <v>364</v>
      </c>
      <c r="H133" s="138">
        <v>1</v>
      </c>
      <c r="I133" s="139"/>
      <c r="J133" s="140">
        <f>ROUND(I133*H133,2)</f>
        <v>0</v>
      </c>
      <c r="K133" s="136" t="s">
        <v>3</v>
      </c>
      <c r="L133" s="33"/>
      <c r="M133" s="141" t="s">
        <v>3</v>
      </c>
      <c r="N133" s="142" t="s">
        <v>45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291</v>
      </c>
      <c r="AT133" s="145" t="s">
        <v>184</v>
      </c>
      <c r="AU133" s="145" t="s">
        <v>82</v>
      </c>
      <c r="AY133" s="18" t="s">
        <v>179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8" t="s">
        <v>78</v>
      </c>
      <c r="BK133" s="146">
        <f>ROUND(I133*H133,2)</f>
        <v>0</v>
      </c>
      <c r="BL133" s="18" t="s">
        <v>291</v>
      </c>
      <c r="BM133" s="145" t="s">
        <v>687</v>
      </c>
    </row>
    <row r="134" spans="2:65" s="1" customFormat="1" ht="19.5">
      <c r="B134" s="33"/>
      <c r="D134" s="147" t="s">
        <v>189</v>
      </c>
      <c r="F134" s="148" t="s">
        <v>688</v>
      </c>
      <c r="I134" s="149"/>
      <c r="L134" s="33"/>
      <c r="M134" s="150"/>
      <c r="T134" s="54"/>
      <c r="AT134" s="18" t="s">
        <v>189</v>
      </c>
      <c r="AU134" s="18" t="s">
        <v>82</v>
      </c>
    </row>
    <row r="135" spans="2:65" s="1" customFormat="1" ht="29.25">
      <c r="B135" s="33"/>
      <c r="D135" s="147" t="s">
        <v>532</v>
      </c>
      <c r="F135" s="190" t="s">
        <v>684</v>
      </c>
      <c r="I135" s="149"/>
      <c r="L135" s="33"/>
      <c r="M135" s="150"/>
      <c r="T135" s="54"/>
      <c r="AT135" s="18" t="s">
        <v>532</v>
      </c>
      <c r="AU135" s="18" t="s">
        <v>82</v>
      </c>
    </row>
    <row r="136" spans="2:65" s="1" customFormat="1" ht="37.9" customHeight="1">
      <c r="B136" s="133"/>
      <c r="C136" s="134" t="s">
        <v>291</v>
      </c>
      <c r="D136" s="134" t="s">
        <v>184</v>
      </c>
      <c r="E136" s="135" t="s">
        <v>689</v>
      </c>
      <c r="F136" s="136" t="s">
        <v>690</v>
      </c>
      <c r="G136" s="137" t="s">
        <v>364</v>
      </c>
      <c r="H136" s="138">
        <v>17</v>
      </c>
      <c r="I136" s="139"/>
      <c r="J136" s="140">
        <f>ROUND(I136*H136,2)</f>
        <v>0</v>
      </c>
      <c r="K136" s="136" t="s">
        <v>3</v>
      </c>
      <c r="L136" s="33"/>
      <c r="M136" s="141" t="s">
        <v>3</v>
      </c>
      <c r="N136" s="142" t="s">
        <v>45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291</v>
      </c>
      <c r="AT136" s="145" t="s">
        <v>184</v>
      </c>
      <c r="AU136" s="145" t="s">
        <v>82</v>
      </c>
      <c r="AY136" s="18" t="s">
        <v>179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8" t="s">
        <v>78</v>
      </c>
      <c r="BK136" s="146">
        <f>ROUND(I136*H136,2)</f>
        <v>0</v>
      </c>
      <c r="BL136" s="18" t="s">
        <v>291</v>
      </c>
      <c r="BM136" s="145" t="s">
        <v>691</v>
      </c>
    </row>
    <row r="137" spans="2:65" s="1" customFormat="1" ht="19.5">
      <c r="B137" s="33"/>
      <c r="D137" s="147" t="s">
        <v>189</v>
      </c>
      <c r="F137" s="148" t="s">
        <v>692</v>
      </c>
      <c r="I137" s="149"/>
      <c r="L137" s="33"/>
      <c r="M137" s="150"/>
      <c r="T137" s="54"/>
      <c r="AT137" s="18" t="s">
        <v>189</v>
      </c>
      <c r="AU137" s="18" t="s">
        <v>82</v>
      </c>
    </row>
    <row r="138" spans="2:65" s="1" customFormat="1" ht="29.25">
      <c r="B138" s="33"/>
      <c r="D138" s="147" t="s">
        <v>532</v>
      </c>
      <c r="F138" s="190" t="s">
        <v>684</v>
      </c>
      <c r="I138" s="149"/>
      <c r="L138" s="33"/>
      <c r="M138" s="150"/>
      <c r="T138" s="54"/>
      <c r="AT138" s="18" t="s">
        <v>532</v>
      </c>
      <c r="AU138" s="18" t="s">
        <v>82</v>
      </c>
    </row>
    <row r="139" spans="2:65" s="1" customFormat="1" ht="55.5" customHeight="1">
      <c r="B139" s="133"/>
      <c r="C139" s="134" t="s">
        <v>295</v>
      </c>
      <c r="D139" s="134" t="s">
        <v>184</v>
      </c>
      <c r="E139" s="135" t="s">
        <v>693</v>
      </c>
      <c r="F139" s="136" t="s">
        <v>694</v>
      </c>
      <c r="G139" s="137" t="s">
        <v>364</v>
      </c>
      <c r="H139" s="138">
        <v>3</v>
      </c>
      <c r="I139" s="139"/>
      <c r="J139" s="140">
        <f>ROUND(I139*H139,2)</f>
        <v>0</v>
      </c>
      <c r="K139" s="136" t="s">
        <v>3</v>
      </c>
      <c r="L139" s="33"/>
      <c r="M139" s="141" t="s">
        <v>3</v>
      </c>
      <c r="N139" s="142" t="s">
        <v>45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AR139" s="145" t="s">
        <v>291</v>
      </c>
      <c r="AT139" s="145" t="s">
        <v>184</v>
      </c>
      <c r="AU139" s="145" t="s">
        <v>82</v>
      </c>
      <c r="AY139" s="18" t="s">
        <v>179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8" t="s">
        <v>78</v>
      </c>
      <c r="BK139" s="146">
        <f>ROUND(I139*H139,2)</f>
        <v>0</v>
      </c>
      <c r="BL139" s="18" t="s">
        <v>291</v>
      </c>
      <c r="BM139" s="145" t="s">
        <v>695</v>
      </c>
    </row>
    <row r="140" spans="2:65" s="1" customFormat="1" ht="39">
      <c r="B140" s="33"/>
      <c r="D140" s="147" t="s">
        <v>189</v>
      </c>
      <c r="F140" s="148" t="s">
        <v>696</v>
      </c>
      <c r="I140" s="149"/>
      <c r="L140" s="33"/>
      <c r="M140" s="150"/>
      <c r="T140" s="54"/>
      <c r="AT140" s="18" t="s">
        <v>189</v>
      </c>
      <c r="AU140" s="18" t="s">
        <v>82</v>
      </c>
    </row>
    <row r="141" spans="2:65" s="1" customFormat="1" ht="29.25">
      <c r="B141" s="33"/>
      <c r="D141" s="147" t="s">
        <v>532</v>
      </c>
      <c r="F141" s="190" t="s">
        <v>684</v>
      </c>
      <c r="I141" s="149"/>
      <c r="L141" s="33"/>
      <c r="M141" s="150"/>
      <c r="T141" s="54"/>
      <c r="AT141" s="18" t="s">
        <v>532</v>
      </c>
      <c r="AU141" s="18" t="s">
        <v>82</v>
      </c>
    </row>
    <row r="142" spans="2:65" s="1" customFormat="1" ht="37.9" customHeight="1">
      <c r="B142" s="133"/>
      <c r="C142" s="134" t="s">
        <v>299</v>
      </c>
      <c r="D142" s="134" t="s">
        <v>184</v>
      </c>
      <c r="E142" s="135" t="s">
        <v>697</v>
      </c>
      <c r="F142" s="136" t="s">
        <v>698</v>
      </c>
      <c r="G142" s="137" t="s">
        <v>364</v>
      </c>
      <c r="H142" s="138">
        <v>1</v>
      </c>
      <c r="I142" s="139"/>
      <c r="J142" s="140">
        <f>ROUND(I142*H142,2)</f>
        <v>0</v>
      </c>
      <c r="K142" s="136" t="s">
        <v>3</v>
      </c>
      <c r="L142" s="33"/>
      <c r="M142" s="141" t="s">
        <v>3</v>
      </c>
      <c r="N142" s="142" t="s">
        <v>45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291</v>
      </c>
      <c r="AT142" s="145" t="s">
        <v>184</v>
      </c>
      <c r="AU142" s="145" t="s">
        <v>82</v>
      </c>
      <c r="AY142" s="18" t="s">
        <v>179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8" t="s">
        <v>78</v>
      </c>
      <c r="BK142" s="146">
        <f>ROUND(I142*H142,2)</f>
        <v>0</v>
      </c>
      <c r="BL142" s="18" t="s">
        <v>291</v>
      </c>
      <c r="BM142" s="145" t="s">
        <v>699</v>
      </c>
    </row>
    <row r="143" spans="2:65" s="1" customFormat="1" ht="19.5">
      <c r="B143" s="33"/>
      <c r="D143" s="147" t="s">
        <v>189</v>
      </c>
      <c r="F143" s="148" t="s">
        <v>698</v>
      </c>
      <c r="I143" s="149"/>
      <c r="L143" s="33"/>
      <c r="M143" s="150"/>
      <c r="T143" s="54"/>
      <c r="AT143" s="18" t="s">
        <v>189</v>
      </c>
      <c r="AU143" s="18" t="s">
        <v>82</v>
      </c>
    </row>
    <row r="144" spans="2:65" s="1" customFormat="1" ht="29.25">
      <c r="B144" s="33"/>
      <c r="D144" s="147" t="s">
        <v>532</v>
      </c>
      <c r="F144" s="190" t="s">
        <v>684</v>
      </c>
      <c r="I144" s="149"/>
      <c r="L144" s="33"/>
      <c r="M144" s="150"/>
      <c r="T144" s="54"/>
      <c r="AT144" s="18" t="s">
        <v>532</v>
      </c>
      <c r="AU144" s="18" t="s">
        <v>82</v>
      </c>
    </row>
    <row r="145" spans="2:65" s="1" customFormat="1" ht="37.9" customHeight="1">
      <c r="B145" s="133"/>
      <c r="C145" s="134" t="s">
        <v>304</v>
      </c>
      <c r="D145" s="134" t="s">
        <v>184</v>
      </c>
      <c r="E145" s="135" t="s">
        <v>700</v>
      </c>
      <c r="F145" s="136" t="s">
        <v>701</v>
      </c>
      <c r="G145" s="137" t="s">
        <v>364</v>
      </c>
      <c r="H145" s="138">
        <v>1</v>
      </c>
      <c r="I145" s="139"/>
      <c r="J145" s="140">
        <f>ROUND(I145*H145,2)</f>
        <v>0</v>
      </c>
      <c r="K145" s="136" t="s">
        <v>3</v>
      </c>
      <c r="L145" s="33"/>
      <c r="M145" s="141" t="s">
        <v>3</v>
      </c>
      <c r="N145" s="142" t="s">
        <v>45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291</v>
      </c>
      <c r="AT145" s="145" t="s">
        <v>184</v>
      </c>
      <c r="AU145" s="145" t="s">
        <v>82</v>
      </c>
      <c r="AY145" s="18" t="s">
        <v>179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8" t="s">
        <v>78</v>
      </c>
      <c r="BK145" s="146">
        <f>ROUND(I145*H145,2)</f>
        <v>0</v>
      </c>
      <c r="BL145" s="18" t="s">
        <v>291</v>
      </c>
      <c r="BM145" s="145" t="s">
        <v>702</v>
      </c>
    </row>
    <row r="146" spans="2:65" s="1" customFormat="1" ht="19.5">
      <c r="B146" s="33"/>
      <c r="D146" s="147" t="s">
        <v>189</v>
      </c>
      <c r="F146" s="148" t="s">
        <v>701</v>
      </c>
      <c r="I146" s="149"/>
      <c r="L146" s="33"/>
      <c r="M146" s="150"/>
      <c r="T146" s="54"/>
      <c r="AT146" s="18" t="s">
        <v>189</v>
      </c>
      <c r="AU146" s="18" t="s">
        <v>82</v>
      </c>
    </row>
    <row r="147" spans="2:65" s="1" customFormat="1" ht="19.5">
      <c r="B147" s="33"/>
      <c r="D147" s="147" t="s">
        <v>532</v>
      </c>
      <c r="F147" s="190" t="s">
        <v>679</v>
      </c>
      <c r="I147" s="149"/>
      <c r="L147" s="33"/>
      <c r="M147" s="150"/>
      <c r="T147" s="54"/>
      <c r="AT147" s="18" t="s">
        <v>532</v>
      </c>
      <c r="AU147" s="18" t="s">
        <v>82</v>
      </c>
    </row>
    <row r="148" spans="2:65" s="1" customFormat="1" ht="49.15" customHeight="1">
      <c r="B148" s="133"/>
      <c r="C148" s="134" t="s">
        <v>315</v>
      </c>
      <c r="D148" s="134" t="s">
        <v>184</v>
      </c>
      <c r="E148" s="135" t="s">
        <v>703</v>
      </c>
      <c r="F148" s="136" t="s">
        <v>704</v>
      </c>
      <c r="G148" s="137" t="s">
        <v>364</v>
      </c>
      <c r="H148" s="138">
        <v>1</v>
      </c>
      <c r="I148" s="139"/>
      <c r="J148" s="140">
        <f>ROUND(I148*H148,2)</f>
        <v>0</v>
      </c>
      <c r="K148" s="136" t="s">
        <v>3</v>
      </c>
      <c r="L148" s="33"/>
      <c r="M148" s="141" t="s">
        <v>3</v>
      </c>
      <c r="N148" s="142" t="s">
        <v>45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291</v>
      </c>
      <c r="AT148" s="145" t="s">
        <v>184</v>
      </c>
      <c r="AU148" s="145" t="s">
        <v>82</v>
      </c>
      <c r="AY148" s="18" t="s">
        <v>179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8" t="s">
        <v>78</v>
      </c>
      <c r="BK148" s="146">
        <f>ROUND(I148*H148,2)</f>
        <v>0</v>
      </c>
      <c r="BL148" s="18" t="s">
        <v>291</v>
      </c>
      <c r="BM148" s="145" t="s">
        <v>705</v>
      </c>
    </row>
    <row r="149" spans="2:65" s="1" customFormat="1" ht="29.25">
      <c r="B149" s="33"/>
      <c r="D149" s="147" t="s">
        <v>189</v>
      </c>
      <c r="F149" s="148" t="s">
        <v>704</v>
      </c>
      <c r="I149" s="149"/>
      <c r="L149" s="33"/>
      <c r="M149" s="150"/>
      <c r="T149" s="54"/>
      <c r="AT149" s="18" t="s">
        <v>189</v>
      </c>
      <c r="AU149" s="18" t="s">
        <v>82</v>
      </c>
    </row>
    <row r="150" spans="2:65" s="1" customFormat="1" ht="19.5">
      <c r="B150" s="33"/>
      <c r="D150" s="147" t="s">
        <v>532</v>
      </c>
      <c r="F150" s="190" t="s">
        <v>679</v>
      </c>
      <c r="I150" s="149"/>
      <c r="L150" s="33"/>
      <c r="M150" s="150"/>
      <c r="T150" s="54"/>
      <c r="AT150" s="18" t="s">
        <v>532</v>
      </c>
      <c r="AU150" s="18" t="s">
        <v>82</v>
      </c>
    </row>
    <row r="151" spans="2:65" s="1" customFormat="1" ht="49.15" customHeight="1">
      <c r="B151" s="133"/>
      <c r="C151" s="134" t="s">
        <v>8</v>
      </c>
      <c r="D151" s="134" t="s">
        <v>184</v>
      </c>
      <c r="E151" s="135" t="s">
        <v>706</v>
      </c>
      <c r="F151" s="136" t="s">
        <v>677</v>
      </c>
      <c r="G151" s="137" t="s">
        <v>364</v>
      </c>
      <c r="H151" s="138">
        <v>3</v>
      </c>
      <c r="I151" s="139"/>
      <c r="J151" s="140">
        <f>ROUND(I151*H151,2)</f>
        <v>0</v>
      </c>
      <c r="K151" s="136" t="s">
        <v>3</v>
      </c>
      <c r="L151" s="33"/>
      <c r="M151" s="141" t="s">
        <v>3</v>
      </c>
      <c r="N151" s="142" t="s">
        <v>45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AR151" s="145" t="s">
        <v>291</v>
      </c>
      <c r="AT151" s="145" t="s">
        <v>184</v>
      </c>
      <c r="AU151" s="145" t="s">
        <v>82</v>
      </c>
      <c r="AY151" s="18" t="s">
        <v>179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8" t="s">
        <v>78</v>
      </c>
      <c r="BK151" s="146">
        <f>ROUND(I151*H151,2)</f>
        <v>0</v>
      </c>
      <c r="BL151" s="18" t="s">
        <v>291</v>
      </c>
      <c r="BM151" s="145" t="s">
        <v>707</v>
      </c>
    </row>
    <row r="152" spans="2:65" s="1" customFormat="1" ht="29.25">
      <c r="B152" s="33"/>
      <c r="D152" s="147" t="s">
        <v>189</v>
      </c>
      <c r="F152" s="148" t="s">
        <v>677</v>
      </c>
      <c r="I152" s="149"/>
      <c r="L152" s="33"/>
      <c r="M152" s="150"/>
      <c r="T152" s="54"/>
      <c r="AT152" s="18" t="s">
        <v>189</v>
      </c>
      <c r="AU152" s="18" t="s">
        <v>82</v>
      </c>
    </row>
    <row r="153" spans="2:65" s="1" customFormat="1" ht="19.5">
      <c r="B153" s="33"/>
      <c r="D153" s="147" t="s">
        <v>532</v>
      </c>
      <c r="F153" s="190" t="s">
        <v>679</v>
      </c>
      <c r="I153" s="149"/>
      <c r="L153" s="33"/>
      <c r="M153" s="150"/>
      <c r="T153" s="54"/>
      <c r="AT153" s="18" t="s">
        <v>532</v>
      </c>
      <c r="AU153" s="18" t="s">
        <v>82</v>
      </c>
    </row>
    <row r="154" spans="2:65" s="1" customFormat="1" ht="49.15" customHeight="1">
      <c r="B154" s="133"/>
      <c r="C154" s="134" t="s">
        <v>341</v>
      </c>
      <c r="D154" s="134" t="s">
        <v>184</v>
      </c>
      <c r="E154" s="135" t="s">
        <v>708</v>
      </c>
      <c r="F154" s="136" t="s">
        <v>709</v>
      </c>
      <c r="G154" s="137" t="s">
        <v>364</v>
      </c>
      <c r="H154" s="138">
        <v>2</v>
      </c>
      <c r="I154" s="139"/>
      <c r="J154" s="140">
        <f>ROUND(I154*H154,2)</f>
        <v>0</v>
      </c>
      <c r="K154" s="136" t="s">
        <v>3</v>
      </c>
      <c r="L154" s="33"/>
      <c r="M154" s="141" t="s">
        <v>3</v>
      </c>
      <c r="N154" s="142" t="s">
        <v>45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291</v>
      </c>
      <c r="AT154" s="145" t="s">
        <v>184</v>
      </c>
      <c r="AU154" s="145" t="s">
        <v>82</v>
      </c>
      <c r="AY154" s="18" t="s">
        <v>179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8" t="s">
        <v>78</v>
      </c>
      <c r="BK154" s="146">
        <f>ROUND(I154*H154,2)</f>
        <v>0</v>
      </c>
      <c r="BL154" s="18" t="s">
        <v>291</v>
      </c>
      <c r="BM154" s="145" t="s">
        <v>710</v>
      </c>
    </row>
    <row r="155" spans="2:65" s="1" customFormat="1" ht="29.25">
      <c r="B155" s="33"/>
      <c r="D155" s="147" t="s">
        <v>189</v>
      </c>
      <c r="F155" s="148" t="s">
        <v>709</v>
      </c>
      <c r="I155" s="149"/>
      <c r="L155" s="33"/>
      <c r="M155" s="150"/>
      <c r="T155" s="54"/>
      <c r="AT155" s="18" t="s">
        <v>189</v>
      </c>
      <c r="AU155" s="18" t="s">
        <v>82</v>
      </c>
    </row>
    <row r="156" spans="2:65" s="1" customFormat="1" ht="29.25">
      <c r="B156" s="33"/>
      <c r="D156" s="147" t="s">
        <v>532</v>
      </c>
      <c r="F156" s="190" t="s">
        <v>684</v>
      </c>
      <c r="I156" s="149"/>
      <c r="L156" s="33"/>
      <c r="M156" s="150"/>
      <c r="T156" s="54"/>
      <c r="AT156" s="18" t="s">
        <v>532</v>
      </c>
      <c r="AU156" s="18" t="s">
        <v>82</v>
      </c>
    </row>
    <row r="157" spans="2:65" s="1" customFormat="1" ht="55.5" customHeight="1">
      <c r="B157" s="133"/>
      <c r="C157" s="134" t="s">
        <v>347</v>
      </c>
      <c r="D157" s="134" t="s">
        <v>184</v>
      </c>
      <c r="E157" s="135" t="s">
        <v>711</v>
      </c>
      <c r="F157" s="136" t="s">
        <v>712</v>
      </c>
      <c r="G157" s="137" t="s">
        <v>364</v>
      </c>
      <c r="H157" s="138">
        <v>8</v>
      </c>
      <c r="I157" s="139"/>
      <c r="J157" s="140">
        <f>ROUND(I157*H157,2)</f>
        <v>0</v>
      </c>
      <c r="K157" s="136" t="s">
        <v>3</v>
      </c>
      <c r="L157" s="33"/>
      <c r="M157" s="141" t="s">
        <v>3</v>
      </c>
      <c r="N157" s="142" t="s">
        <v>45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291</v>
      </c>
      <c r="AT157" s="145" t="s">
        <v>184</v>
      </c>
      <c r="AU157" s="145" t="s">
        <v>82</v>
      </c>
      <c r="AY157" s="18" t="s">
        <v>179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8" t="s">
        <v>78</v>
      </c>
      <c r="BK157" s="146">
        <f>ROUND(I157*H157,2)</f>
        <v>0</v>
      </c>
      <c r="BL157" s="18" t="s">
        <v>291</v>
      </c>
      <c r="BM157" s="145" t="s">
        <v>713</v>
      </c>
    </row>
    <row r="158" spans="2:65" s="1" customFormat="1" ht="39">
      <c r="B158" s="33"/>
      <c r="D158" s="147" t="s">
        <v>189</v>
      </c>
      <c r="F158" s="148" t="s">
        <v>714</v>
      </c>
      <c r="I158" s="149"/>
      <c r="L158" s="33"/>
      <c r="M158" s="150"/>
      <c r="T158" s="54"/>
      <c r="AT158" s="18" t="s">
        <v>189</v>
      </c>
      <c r="AU158" s="18" t="s">
        <v>82</v>
      </c>
    </row>
    <row r="159" spans="2:65" s="1" customFormat="1" ht="29.25">
      <c r="B159" s="33"/>
      <c r="D159" s="147" t="s">
        <v>532</v>
      </c>
      <c r="F159" s="190" t="s">
        <v>684</v>
      </c>
      <c r="I159" s="149"/>
      <c r="L159" s="33"/>
      <c r="M159" s="150"/>
      <c r="T159" s="54"/>
      <c r="AT159" s="18" t="s">
        <v>532</v>
      </c>
      <c r="AU159" s="18" t="s">
        <v>82</v>
      </c>
    </row>
    <row r="160" spans="2:65" s="1" customFormat="1" ht="49.15" customHeight="1">
      <c r="B160" s="133"/>
      <c r="C160" s="134" t="s">
        <v>353</v>
      </c>
      <c r="D160" s="134" t="s">
        <v>184</v>
      </c>
      <c r="E160" s="135" t="s">
        <v>715</v>
      </c>
      <c r="F160" s="136" t="s">
        <v>716</v>
      </c>
      <c r="G160" s="137" t="s">
        <v>364</v>
      </c>
      <c r="H160" s="138">
        <v>1</v>
      </c>
      <c r="I160" s="139"/>
      <c r="J160" s="140">
        <f>ROUND(I160*H160,2)</f>
        <v>0</v>
      </c>
      <c r="K160" s="136" t="s">
        <v>3</v>
      </c>
      <c r="L160" s="33"/>
      <c r="M160" s="141" t="s">
        <v>3</v>
      </c>
      <c r="N160" s="142" t="s">
        <v>45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291</v>
      </c>
      <c r="AT160" s="145" t="s">
        <v>184</v>
      </c>
      <c r="AU160" s="145" t="s">
        <v>82</v>
      </c>
      <c r="AY160" s="18" t="s">
        <v>179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8" t="s">
        <v>78</v>
      </c>
      <c r="BK160" s="146">
        <f>ROUND(I160*H160,2)</f>
        <v>0</v>
      </c>
      <c r="BL160" s="18" t="s">
        <v>291</v>
      </c>
      <c r="BM160" s="145" t="s">
        <v>717</v>
      </c>
    </row>
    <row r="161" spans="2:65" s="1" customFormat="1" ht="29.25">
      <c r="B161" s="33"/>
      <c r="D161" s="147" t="s">
        <v>189</v>
      </c>
      <c r="F161" s="148" t="s">
        <v>716</v>
      </c>
      <c r="I161" s="149"/>
      <c r="L161" s="33"/>
      <c r="M161" s="150"/>
      <c r="T161" s="54"/>
      <c r="AT161" s="18" t="s">
        <v>189</v>
      </c>
      <c r="AU161" s="18" t="s">
        <v>82</v>
      </c>
    </row>
    <row r="162" spans="2:65" s="1" customFormat="1" ht="29.25">
      <c r="B162" s="33"/>
      <c r="D162" s="147" t="s">
        <v>532</v>
      </c>
      <c r="F162" s="190" t="s">
        <v>684</v>
      </c>
      <c r="I162" s="149"/>
      <c r="L162" s="33"/>
      <c r="M162" s="150"/>
      <c r="T162" s="54"/>
      <c r="AT162" s="18" t="s">
        <v>532</v>
      </c>
      <c r="AU162" s="18" t="s">
        <v>82</v>
      </c>
    </row>
    <row r="163" spans="2:65" s="1" customFormat="1" ht="49.15" customHeight="1">
      <c r="B163" s="133"/>
      <c r="C163" s="134" t="s">
        <v>399</v>
      </c>
      <c r="D163" s="134" t="s">
        <v>184</v>
      </c>
      <c r="E163" s="135" t="s">
        <v>718</v>
      </c>
      <c r="F163" s="136" t="s">
        <v>719</v>
      </c>
      <c r="G163" s="137" t="s">
        <v>364</v>
      </c>
      <c r="H163" s="138">
        <v>5</v>
      </c>
      <c r="I163" s="139"/>
      <c r="J163" s="140">
        <f>ROUND(I163*H163,2)</f>
        <v>0</v>
      </c>
      <c r="K163" s="136" t="s">
        <v>3</v>
      </c>
      <c r="L163" s="33"/>
      <c r="M163" s="141" t="s">
        <v>3</v>
      </c>
      <c r="N163" s="142" t="s">
        <v>45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291</v>
      </c>
      <c r="AT163" s="145" t="s">
        <v>184</v>
      </c>
      <c r="AU163" s="145" t="s">
        <v>82</v>
      </c>
      <c r="AY163" s="18" t="s">
        <v>179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8" t="s">
        <v>78</v>
      </c>
      <c r="BK163" s="146">
        <f>ROUND(I163*H163,2)</f>
        <v>0</v>
      </c>
      <c r="BL163" s="18" t="s">
        <v>291</v>
      </c>
      <c r="BM163" s="145" t="s">
        <v>720</v>
      </c>
    </row>
    <row r="164" spans="2:65" s="1" customFormat="1" ht="29.25">
      <c r="B164" s="33"/>
      <c r="D164" s="147" t="s">
        <v>189</v>
      </c>
      <c r="F164" s="148" t="s">
        <v>721</v>
      </c>
      <c r="I164" s="149"/>
      <c r="L164" s="33"/>
      <c r="M164" s="150"/>
      <c r="T164" s="54"/>
      <c r="AT164" s="18" t="s">
        <v>189</v>
      </c>
      <c r="AU164" s="18" t="s">
        <v>82</v>
      </c>
    </row>
    <row r="165" spans="2:65" s="1" customFormat="1" ht="29.25">
      <c r="B165" s="33"/>
      <c r="D165" s="147" t="s">
        <v>532</v>
      </c>
      <c r="F165" s="190" t="s">
        <v>722</v>
      </c>
      <c r="I165" s="149"/>
      <c r="L165" s="33"/>
      <c r="M165" s="150"/>
      <c r="T165" s="54"/>
      <c r="AT165" s="18" t="s">
        <v>532</v>
      </c>
      <c r="AU165" s="18" t="s">
        <v>82</v>
      </c>
    </row>
    <row r="166" spans="2:65" s="1" customFormat="1" ht="37.9" customHeight="1">
      <c r="B166" s="133"/>
      <c r="C166" s="134" t="s">
        <v>369</v>
      </c>
      <c r="D166" s="134" t="s">
        <v>184</v>
      </c>
      <c r="E166" s="135" t="s">
        <v>723</v>
      </c>
      <c r="F166" s="136" t="s">
        <v>724</v>
      </c>
      <c r="G166" s="137" t="s">
        <v>364</v>
      </c>
      <c r="H166" s="138">
        <v>2</v>
      </c>
      <c r="I166" s="139"/>
      <c r="J166" s="140">
        <f>ROUND(I166*H166,2)</f>
        <v>0</v>
      </c>
      <c r="K166" s="136" t="s">
        <v>3</v>
      </c>
      <c r="L166" s="33"/>
      <c r="M166" s="141" t="s">
        <v>3</v>
      </c>
      <c r="N166" s="142" t="s">
        <v>45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291</v>
      </c>
      <c r="AT166" s="145" t="s">
        <v>184</v>
      </c>
      <c r="AU166" s="145" t="s">
        <v>82</v>
      </c>
      <c r="AY166" s="18" t="s">
        <v>179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8" t="s">
        <v>78</v>
      </c>
      <c r="BK166" s="146">
        <f>ROUND(I166*H166,2)</f>
        <v>0</v>
      </c>
      <c r="BL166" s="18" t="s">
        <v>291</v>
      </c>
      <c r="BM166" s="145" t="s">
        <v>725</v>
      </c>
    </row>
    <row r="167" spans="2:65" s="1" customFormat="1" ht="19.5">
      <c r="B167" s="33"/>
      <c r="D167" s="147" t="s">
        <v>189</v>
      </c>
      <c r="F167" s="148" t="s">
        <v>724</v>
      </c>
      <c r="I167" s="149"/>
      <c r="L167" s="33"/>
      <c r="M167" s="150"/>
      <c r="T167" s="54"/>
      <c r="AT167" s="18" t="s">
        <v>189</v>
      </c>
      <c r="AU167" s="18" t="s">
        <v>82</v>
      </c>
    </row>
    <row r="168" spans="2:65" s="1" customFormat="1" ht="19.5">
      <c r="B168" s="33"/>
      <c r="D168" s="147" t="s">
        <v>532</v>
      </c>
      <c r="F168" s="190" t="s">
        <v>679</v>
      </c>
      <c r="I168" s="149"/>
      <c r="L168" s="33"/>
      <c r="M168" s="150"/>
      <c r="T168" s="54"/>
      <c r="AT168" s="18" t="s">
        <v>532</v>
      </c>
      <c r="AU168" s="18" t="s">
        <v>82</v>
      </c>
    </row>
    <row r="169" spans="2:65" s="1" customFormat="1" ht="55.5" customHeight="1">
      <c r="B169" s="133"/>
      <c r="C169" s="134" t="s">
        <v>374</v>
      </c>
      <c r="D169" s="134" t="s">
        <v>184</v>
      </c>
      <c r="E169" s="135" t="s">
        <v>726</v>
      </c>
      <c r="F169" s="136" t="s">
        <v>727</v>
      </c>
      <c r="G169" s="137" t="s">
        <v>364</v>
      </c>
      <c r="H169" s="138">
        <v>2</v>
      </c>
      <c r="I169" s="139"/>
      <c r="J169" s="140">
        <f>ROUND(I169*H169,2)</f>
        <v>0</v>
      </c>
      <c r="K169" s="136" t="s">
        <v>3</v>
      </c>
      <c r="L169" s="33"/>
      <c r="M169" s="141" t="s">
        <v>3</v>
      </c>
      <c r="N169" s="142" t="s">
        <v>45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291</v>
      </c>
      <c r="AT169" s="145" t="s">
        <v>184</v>
      </c>
      <c r="AU169" s="145" t="s">
        <v>82</v>
      </c>
      <c r="AY169" s="18" t="s">
        <v>179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8" t="s">
        <v>78</v>
      </c>
      <c r="BK169" s="146">
        <f>ROUND(I169*H169,2)</f>
        <v>0</v>
      </c>
      <c r="BL169" s="18" t="s">
        <v>291</v>
      </c>
      <c r="BM169" s="145" t="s">
        <v>728</v>
      </c>
    </row>
    <row r="170" spans="2:65" s="1" customFormat="1" ht="39">
      <c r="B170" s="33"/>
      <c r="D170" s="147" t="s">
        <v>189</v>
      </c>
      <c r="F170" s="148" t="s">
        <v>729</v>
      </c>
      <c r="I170" s="149"/>
      <c r="L170" s="33"/>
      <c r="M170" s="150"/>
      <c r="T170" s="54"/>
      <c r="AT170" s="18" t="s">
        <v>189</v>
      </c>
      <c r="AU170" s="18" t="s">
        <v>82</v>
      </c>
    </row>
    <row r="171" spans="2:65" s="1" customFormat="1" ht="29.25">
      <c r="B171" s="33"/>
      <c r="D171" s="147" t="s">
        <v>532</v>
      </c>
      <c r="F171" s="190" t="s">
        <v>684</v>
      </c>
      <c r="I171" s="149"/>
      <c r="L171" s="33"/>
      <c r="M171" s="150"/>
      <c r="T171" s="54"/>
      <c r="AT171" s="18" t="s">
        <v>532</v>
      </c>
      <c r="AU171" s="18" t="s">
        <v>82</v>
      </c>
    </row>
    <row r="172" spans="2:65" s="1" customFormat="1" ht="37.9" customHeight="1">
      <c r="B172" s="133"/>
      <c r="C172" s="134" t="s">
        <v>379</v>
      </c>
      <c r="D172" s="134" t="s">
        <v>184</v>
      </c>
      <c r="E172" s="135" t="s">
        <v>730</v>
      </c>
      <c r="F172" s="136" t="s">
        <v>731</v>
      </c>
      <c r="G172" s="137" t="s">
        <v>364</v>
      </c>
      <c r="H172" s="138">
        <v>2</v>
      </c>
      <c r="I172" s="139"/>
      <c r="J172" s="140">
        <f>ROUND(I172*H172,2)</f>
        <v>0</v>
      </c>
      <c r="K172" s="136" t="s">
        <v>3</v>
      </c>
      <c r="L172" s="33"/>
      <c r="M172" s="141" t="s">
        <v>3</v>
      </c>
      <c r="N172" s="142" t="s">
        <v>45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291</v>
      </c>
      <c r="AT172" s="145" t="s">
        <v>184</v>
      </c>
      <c r="AU172" s="145" t="s">
        <v>82</v>
      </c>
      <c r="AY172" s="18" t="s">
        <v>179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8" t="s">
        <v>78</v>
      </c>
      <c r="BK172" s="146">
        <f>ROUND(I172*H172,2)</f>
        <v>0</v>
      </c>
      <c r="BL172" s="18" t="s">
        <v>291</v>
      </c>
      <c r="BM172" s="145" t="s">
        <v>732</v>
      </c>
    </row>
    <row r="173" spans="2:65" s="1" customFormat="1" ht="19.5">
      <c r="B173" s="33"/>
      <c r="D173" s="147" t="s">
        <v>189</v>
      </c>
      <c r="F173" s="148" t="s">
        <v>733</v>
      </c>
      <c r="I173" s="149"/>
      <c r="L173" s="33"/>
      <c r="M173" s="150"/>
      <c r="T173" s="54"/>
      <c r="AT173" s="18" t="s">
        <v>189</v>
      </c>
      <c r="AU173" s="18" t="s">
        <v>82</v>
      </c>
    </row>
    <row r="174" spans="2:65" s="1" customFormat="1" ht="29.25">
      <c r="B174" s="33"/>
      <c r="D174" s="147" t="s">
        <v>532</v>
      </c>
      <c r="F174" s="190" t="s">
        <v>684</v>
      </c>
      <c r="I174" s="149"/>
      <c r="L174" s="33"/>
      <c r="M174" s="150"/>
      <c r="T174" s="54"/>
      <c r="AT174" s="18" t="s">
        <v>532</v>
      </c>
      <c r="AU174" s="18" t="s">
        <v>82</v>
      </c>
    </row>
    <row r="175" spans="2:65" s="1" customFormat="1" ht="49.15" customHeight="1">
      <c r="B175" s="133"/>
      <c r="C175" s="134" t="s">
        <v>385</v>
      </c>
      <c r="D175" s="134" t="s">
        <v>184</v>
      </c>
      <c r="E175" s="135" t="s">
        <v>734</v>
      </c>
      <c r="F175" s="136" t="s">
        <v>719</v>
      </c>
      <c r="G175" s="137" t="s">
        <v>364</v>
      </c>
      <c r="H175" s="138">
        <v>4</v>
      </c>
      <c r="I175" s="139"/>
      <c r="J175" s="140">
        <f>ROUND(I175*H175,2)</f>
        <v>0</v>
      </c>
      <c r="K175" s="136" t="s">
        <v>3</v>
      </c>
      <c r="L175" s="33"/>
      <c r="M175" s="141" t="s">
        <v>3</v>
      </c>
      <c r="N175" s="142" t="s">
        <v>45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291</v>
      </c>
      <c r="AT175" s="145" t="s">
        <v>184</v>
      </c>
      <c r="AU175" s="145" t="s">
        <v>82</v>
      </c>
      <c r="AY175" s="18" t="s">
        <v>179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8" t="s">
        <v>78</v>
      </c>
      <c r="BK175" s="146">
        <f>ROUND(I175*H175,2)</f>
        <v>0</v>
      </c>
      <c r="BL175" s="18" t="s">
        <v>291</v>
      </c>
      <c r="BM175" s="145" t="s">
        <v>735</v>
      </c>
    </row>
    <row r="176" spans="2:65" s="1" customFormat="1" ht="29.25">
      <c r="B176" s="33"/>
      <c r="D176" s="147" t="s">
        <v>189</v>
      </c>
      <c r="F176" s="148" t="s">
        <v>721</v>
      </c>
      <c r="I176" s="149"/>
      <c r="L176" s="33"/>
      <c r="M176" s="150"/>
      <c r="T176" s="54"/>
      <c r="AT176" s="18" t="s">
        <v>189</v>
      </c>
      <c r="AU176" s="18" t="s">
        <v>82</v>
      </c>
    </row>
    <row r="177" spans="2:65" s="1" customFormat="1" ht="29.25">
      <c r="B177" s="33"/>
      <c r="D177" s="147" t="s">
        <v>532</v>
      </c>
      <c r="F177" s="190" t="s">
        <v>684</v>
      </c>
      <c r="I177" s="149"/>
      <c r="L177" s="33"/>
      <c r="M177" s="150"/>
      <c r="T177" s="54"/>
      <c r="AT177" s="18" t="s">
        <v>532</v>
      </c>
      <c r="AU177" s="18" t="s">
        <v>82</v>
      </c>
    </row>
    <row r="178" spans="2:65" s="11" customFormat="1" ht="22.9" customHeight="1">
      <c r="B178" s="121"/>
      <c r="D178" s="122" t="s">
        <v>73</v>
      </c>
      <c r="E178" s="131" t="s">
        <v>736</v>
      </c>
      <c r="F178" s="131" t="s">
        <v>737</v>
      </c>
      <c r="I178" s="124"/>
      <c r="J178" s="132">
        <f>BK178</f>
        <v>0</v>
      </c>
      <c r="L178" s="121"/>
      <c r="M178" s="126"/>
      <c r="P178" s="127">
        <f>SUM(P179:P198)</f>
        <v>0</v>
      </c>
      <c r="R178" s="127">
        <f>SUM(R179:R198)</f>
        <v>1.8200000000000001E-2</v>
      </c>
      <c r="T178" s="128">
        <f>SUM(T179:T198)</f>
        <v>0</v>
      </c>
      <c r="AR178" s="122" t="s">
        <v>82</v>
      </c>
      <c r="AT178" s="129" t="s">
        <v>73</v>
      </c>
      <c r="AU178" s="129" t="s">
        <v>78</v>
      </c>
      <c r="AY178" s="122" t="s">
        <v>179</v>
      </c>
      <c r="BK178" s="130">
        <f>SUM(BK179:BK198)</f>
        <v>0</v>
      </c>
    </row>
    <row r="179" spans="2:65" s="1" customFormat="1" ht="33" customHeight="1">
      <c r="B179" s="133"/>
      <c r="C179" s="134" t="s">
        <v>417</v>
      </c>
      <c r="D179" s="134" t="s">
        <v>184</v>
      </c>
      <c r="E179" s="135" t="s">
        <v>738</v>
      </c>
      <c r="F179" s="136" t="s">
        <v>739</v>
      </c>
      <c r="G179" s="137" t="s">
        <v>364</v>
      </c>
      <c r="H179" s="138">
        <v>5</v>
      </c>
      <c r="I179" s="139"/>
      <c r="J179" s="140">
        <f>ROUND(I179*H179,2)</f>
        <v>0</v>
      </c>
      <c r="K179" s="136" t="s">
        <v>187</v>
      </c>
      <c r="L179" s="33"/>
      <c r="M179" s="141" t="s">
        <v>3</v>
      </c>
      <c r="N179" s="142" t="s">
        <v>45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291</v>
      </c>
      <c r="AT179" s="145" t="s">
        <v>184</v>
      </c>
      <c r="AU179" s="145" t="s">
        <v>82</v>
      </c>
      <c r="AY179" s="18" t="s">
        <v>179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8" t="s">
        <v>78</v>
      </c>
      <c r="BK179" s="146">
        <f>ROUND(I179*H179,2)</f>
        <v>0</v>
      </c>
      <c r="BL179" s="18" t="s">
        <v>291</v>
      </c>
      <c r="BM179" s="145" t="s">
        <v>740</v>
      </c>
    </row>
    <row r="180" spans="2:65" s="1" customFormat="1" ht="19.5">
      <c r="B180" s="33"/>
      <c r="D180" s="147" t="s">
        <v>189</v>
      </c>
      <c r="F180" s="148" t="s">
        <v>741</v>
      </c>
      <c r="I180" s="149"/>
      <c r="L180" s="33"/>
      <c r="M180" s="150"/>
      <c r="T180" s="54"/>
      <c r="AT180" s="18" t="s">
        <v>189</v>
      </c>
      <c r="AU180" s="18" t="s">
        <v>82</v>
      </c>
    </row>
    <row r="181" spans="2:65" s="1" customFormat="1">
      <c r="B181" s="33"/>
      <c r="D181" s="151" t="s">
        <v>191</v>
      </c>
      <c r="F181" s="152" t="s">
        <v>742</v>
      </c>
      <c r="I181" s="149"/>
      <c r="L181" s="33"/>
      <c r="M181" s="150"/>
      <c r="T181" s="54"/>
      <c r="AT181" s="18" t="s">
        <v>191</v>
      </c>
      <c r="AU181" s="18" t="s">
        <v>82</v>
      </c>
    </row>
    <row r="182" spans="2:65" s="12" customFormat="1">
      <c r="B182" s="153"/>
      <c r="D182" s="147" t="s">
        <v>193</v>
      </c>
      <c r="E182" s="154" t="s">
        <v>3</v>
      </c>
      <c r="F182" s="155" t="s">
        <v>718</v>
      </c>
      <c r="H182" s="154" t="s">
        <v>3</v>
      </c>
      <c r="I182" s="156"/>
      <c r="L182" s="153"/>
      <c r="M182" s="157"/>
      <c r="T182" s="158"/>
      <c r="AT182" s="154" t="s">
        <v>193</v>
      </c>
      <c r="AU182" s="154" t="s">
        <v>82</v>
      </c>
      <c r="AV182" s="12" t="s">
        <v>78</v>
      </c>
      <c r="AW182" s="12" t="s">
        <v>35</v>
      </c>
      <c r="AX182" s="12" t="s">
        <v>74</v>
      </c>
      <c r="AY182" s="154" t="s">
        <v>179</v>
      </c>
    </row>
    <row r="183" spans="2:65" s="13" customFormat="1">
      <c r="B183" s="159"/>
      <c r="D183" s="147" t="s">
        <v>193</v>
      </c>
      <c r="E183" s="160" t="s">
        <v>3</v>
      </c>
      <c r="F183" s="161" t="s">
        <v>91</v>
      </c>
      <c r="H183" s="162">
        <v>5</v>
      </c>
      <c r="I183" s="163"/>
      <c r="L183" s="159"/>
      <c r="M183" s="164"/>
      <c r="T183" s="165"/>
      <c r="AT183" s="160" t="s">
        <v>193</v>
      </c>
      <c r="AU183" s="160" t="s">
        <v>82</v>
      </c>
      <c r="AV183" s="13" t="s">
        <v>82</v>
      </c>
      <c r="AW183" s="13" t="s">
        <v>35</v>
      </c>
      <c r="AX183" s="13" t="s">
        <v>74</v>
      </c>
      <c r="AY183" s="160" t="s">
        <v>179</v>
      </c>
    </row>
    <row r="184" spans="2:65" s="1" customFormat="1" ht="24.2" customHeight="1">
      <c r="B184" s="133"/>
      <c r="C184" s="166" t="s">
        <v>427</v>
      </c>
      <c r="D184" s="166" t="s">
        <v>237</v>
      </c>
      <c r="E184" s="167" t="s">
        <v>743</v>
      </c>
      <c r="F184" s="168" t="s">
        <v>744</v>
      </c>
      <c r="G184" s="169" t="s">
        <v>107</v>
      </c>
      <c r="H184" s="170">
        <v>13.2</v>
      </c>
      <c r="I184" s="171"/>
      <c r="J184" s="172">
        <f>ROUND(I184*H184,2)</f>
        <v>0</v>
      </c>
      <c r="K184" s="168" t="s">
        <v>187</v>
      </c>
      <c r="L184" s="173"/>
      <c r="M184" s="174" t="s">
        <v>3</v>
      </c>
      <c r="N184" s="175" t="s">
        <v>45</v>
      </c>
      <c r="P184" s="143">
        <f>O184*H184</f>
        <v>0</v>
      </c>
      <c r="Q184" s="143">
        <v>1E-3</v>
      </c>
      <c r="R184" s="143">
        <f>Q184*H184</f>
        <v>1.32E-2</v>
      </c>
      <c r="S184" s="143">
        <v>0</v>
      </c>
      <c r="T184" s="144">
        <f>S184*H184</f>
        <v>0</v>
      </c>
      <c r="AR184" s="145" t="s">
        <v>382</v>
      </c>
      <c r="AT184" s="145" t="s">
        <v>237</v>
      </c>
      <c r="AU184" s="145" t="s">
        <v>82</v>
      </c>
      <c r="AY184" s="18" t="s">
        <v>179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8" t="s">
        <v>78</v>
      </c>
      <c r="BK184" s="146">
        <f>ROUND(I184*H184,2)</f>
        <v>0</v>
      </c>
      <c r="BL184" s="18" t="s">
        <v>291</v>
      </c>
      <c r="BM184" s="145" t="s">
        <v>745</v>
      </c>
    </row>
    <row r="185" spans="2:65" s="1" customFormat="1">
      <c r="B185" s="33"/>
      <c r="D185" s="147" t="s">
        <v>189</v>
      </c>
      <c r="F185" s="148" t="s">
        <v>744</v>
      </c>
      <c r="I185" s="149"/>
      <c r="L185" s="33"/>
      <c r="M185" s="150"/>
      <c r="T185" s="54"/>
      <c r="AT185" s="18" t="s">
        <v>189</v>
      </c>
      <c r="AU185" s="18" t="s">
        <v>82</v>
      </c>
    </row>
    <row r="186" spans="2:65" s="12" customFormat="1">
      <c r="B186" s="153"/>
      <c r="D186" s="147" t="s">
        <v>193</v>
      </c>
      <c r="E186" s="154" t="s">
        <v>3</v>
      </c>
      <c r="F186" s="155" t="s">
        <v>718</v>
      </c>
      <c r="H186" s="154" t="s">
        <v>3</v>
      </c>
      <c r="I186" s="156"/>
      <c r="L186" s="153"/>
      <c r="M186" s="157"/>
      <c r="T186" s="158"/>
      <c r="AT186" s="154" t="s">
        <v>193</v>
      </c>
      <c r="AU186" s="154" t="s">
        <v>82</v>
      </c>
      <c r="AV186" s="12" t="s">
        <v>78</v>
      </c>
      <c r="AW186" s="12" t="s">
        <v>35</v>
      </c>
      <c r="AX186" s="12" t="s">
        <v>74</v>
      </c>
      <c r="AY186" s="154" t="s">
        <v>179</v>
      </c>
    </row>
    <row r="187" spans="2:65" s="13" customFormat="1">
      <c r="B187" s="159"/>
      <c r="D187" s="147" t="s">
        <v>193</v>
      </c>
      <c r="E187" s="160" t="s">
        <v>3</v>
      </c>
      <c r="F187" s="161" t="s">
        <v>746</v>
      </c>
      <c r="H187" s="162">
        <v>13.2</v>
      </c>
      <c r="I187" s="163"/>
      <c r="L187" s="159"/>
      <c r="M187" s="164"/>
      <c r="T187" s="165"/>
      <c r="AT187" s="160" t="s">
        <v>193</v>
      </c>
      <c r="AU187" s="160" t="s">
        <v>82</v>
      </c>
      <c r="AV187" s="13" t="s">
        <v>82</v>
      </c>
      <c r="AW187" s="13" t="s">
        <v>35</v>
      </c>
      <c r="AX187" s="13" t="s">
        <v>74</v>
      </c>
      <c r="AY187" s="160" t="s">
        <v>179</v>
      </c>
    </row>
    <row r="188" spans="2:65" s="1" customFormat="1" ht="24.2" customHeight="1">
      <c r="B188" s="133"/>
      <c r="C188" s="134" t="s">
        <v>382</v>
      </c>
      <c r="D188" s="134" t="s">
        <v>184</v>
      </c>
      <c r="E188" s="135" t="s">
        <v>747</v>
      </c>
      <c r="F188" s="136" t="s">
        <v>748</v>
      </c>
      <c r="G188" s="137" t="s">
        <v>364</v>
      </c>
      <c r="H188" s="138">
        <v>5</v>
      </c>
      <c r="I188" s="139"/>
      <c r="J188" s="140">
        <f>ROUND(I188*H188,2)</f>
        <v>0</v>
      </c>
      <c r="K188" s="136" t="s">
        <v>187</v>
      </c>
      <c r="L188" s="33"/>
      <c r="M188" s="141" t="s">
        <v>3</v>
      </c>
      <c r="N188" s="142" t="s">
        <v>45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291</v>
      </c>
      <c r="AT188" s="145" t="s">
        <v>184</v>
      </c>
      <c r="AU188" s="145" t="s">
        <v>82</v>
      </c>
      <c r="AY188" s="18" t="s">
        <v>179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8" t="s">
        <v>78</v>
      </c>
      <c r="BK188" s="146">
        <f>ROUND(I188*H188,2)</f>
        <v>0</v>
      </c>
      <c r="BL188" s="18" t="s">
        <v>291</v>
      </c>
      <c r="BM188" s="145" t="s">
        <v>749</v>
      </c>
    </row>
    <row r="189" spans="2:65" s="1" customFormat="1" ht="19.5">
      <c r="B189" s="33"/>
      <c r="D189" s="147" t="s">
        <v>189</v>
      </c>
      <c r="F189" s="148" t="s">
        <v>750</v>
      </c>
      <c r="I189" s="149"/>
      <c r="L189" s="33"/>
      <c r="M189" s="150"/>
      <c r="T189" s="54"/>
      <c r="AT189" s="18" t="s">
        <v>189</v>
      </c>
      <c r="AU189" s="18" t="s">
        <v>82</v>
      </c>
    </row>
    <row r="190" spans="2:65" s="1" customFormat="1">
      <c r="B190" s="33"/>
      <c r="D190" s="151" t="s">
        <v>191</v>
      </c>
      <c r="F190" s="152" t="s">
        <v>751</v>
      </c>
      <c r="I190" s="149"/>
      <c r="L190" s="33"/>
      <c r="M190" s="150"/>
      <c r="T190" s="54"/>
      <c r="AT190" s="18" t="s">
        <v>191</v>
      </c>
      <c r="AU190" s="18" t="s">
        <v>82</v>
      </c>
    </row>
    <row r="191" spans="2:65" s="12" customFormat="1">
      <c r="B191" s="153"/>
      <c r="D191" s="147" t="s">
        <v>193</v>
      </c>
      <c r="E191" s="154" t="s">
        <v>3</v>
      </c>
      <c r="F191" s="155" t="s">
        <v>718</v>
      </c>
      <c r="H191" s="154" t="s">
        <v>3</v>
      </c>
      <c r="I191" s="156"/>
      <c r="L191" s="153"/>
      <c r="M191" s="157"/>
      <c r="T191" s="158"/>
      <c r="AT191" s="154" t="s">
        <v>193</v>
      </c>
      <c r="AU191" s="154" t="s">
        <v>82</v>
      </c>
      <c r="AV191" s="12" t="s">
        <v>78</v>
      </c>
      <c r="AW191" s="12" t="s">
        <v>35</v>
      </c>
      <c r="AX191" s="12" t="s">
        <v>74</v>
      </c>
      <c r="AY191" s="154" t="s">
        <v>179</v>
      </c>
    </row>
    <row r="192" spans="2:65" s="13" customFormat="1">
      <c r="B192" s="159"/>
      <c r="D192" s="147" t="s">
        <v>193</v>
      </c>
      <c r="E192" s="160" t="s">
        <v>3</v>
      </c>
      <c r="F192" s="161" t="s">
        <v>91</v>
      </c>
      <c r="H192" s="162">
        <v>5</v>
      </c>
      <c r="I192" s="163"/>
      <c r="L192" s="159"/>
      <c r="M192" s="164"/>
      <c r="T192" s="165"/>
      <c r="AT192" s="160" t="s">
        <v>193</v>
      </c>
      <c r="AU192" s="160" t="s">
        <v>82</v>
      </c>
      <c r="AV192" s="13" t="s">
        <v>82</v>
      </c>
      <c r="AW192" s="13" t="s">
        <v>35</v>
      </c>
      <c r="AX192" s="13" t="s">
        <v>74</v>
      </c>
      <c r="AY192" s="160" t="s">
        <v>179</v>
      </c>
    </row>
    <row r="193" spans="2:65" s="1" customFormat="1" ht="33" customHeight="1">
      <c r="B193" s="133"/>
      <c r="C193" s="166" t="s">
        <v>411</v>
      </c>
      <c r="D193" s="166" t="s">
        <v>237</v>
      </c>
      <c r="E193" s="167" t="s">
        <v>752</v>
      </c>
      <c r="F193" s="168" t="s">
        <v>753</v>
      </c>
      <c r="G193" s="169" t="s">
        <v>364</v>
      </c>
      <c r="H193" s="170">
        <v>5</v>
      </c>
      <c r="I193" s="171"/>
      <c r="J193" s="172">
        <f>ROUND(I193*H193,2)</f>
        <v>0</v>
      </c>
      <c r="K193" s="168" t="s">
        <v>187</v>
      </c>
      <c r="L193" s="173"/>
      <c r="M193" s="174" t="s">
        <v>3</v>
      </c>
      <c r="N193" s="175" t="s">
        <v>45</v>
      </c>
      <c r="P193" s="143">
        <f>O193*H193</f>
        <v>0</v>
      </c>
      <c r="Q193" s="143">
        <v>1E-3</v>
      </c>
      <c r="R193" s="143">
        <f>Q193*H193</f>
        <v>5.0000000000000001E-3</v>
      </c>
      <c r="S193" s="143">
        <v>0</v>
      </c>
      <c r="T193" s="144">
        <f>S193*H193</f>
        <v>0</v>
      </c>
      <c r="AR193" s="145" t="s">
        <v>382</v>
      </c>
      <c r="AT193" s="145" t="s">
        <v>237</v>
      </c>
      <c r="AU193" s="145" t="s">
        <v>82</v>
      </c>
      <c r="AY193" s="18" t="s">
        <v>179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8" t="s">
        <v>78</v>
      </c>
      <c r="BK193" s="146">
        <f>ROUND(I193*H193,2)</f>
        <v>0</v>
      </c>
      <c r="BL193" s="18" t="s">
        <v>291</v>
      </c>
      <c r="BM193" s="145" t="s">
        <v>754</v>
      </c>
    </row>
    <row r="194" spans="2:65" s="1" customFormat="1" ht="19.5">
      <c r="B194" s="33"/>
      <c r="D194" s="147" t="s">
        <v>189</v>
      </c>
      <c r="F194" s="148" t="s">
        <v>753</v>
      </c>
      <c r="I194" s="149"/>
      <c r="L194" s="33"/>
      <c r="M194" s="150"/>
      <c r="T194" s="54"/>
      <c r="AT194" s="18" t="s">
        <v>189</v>
      </c>
      <c r="AU194" s="18" t="s">
        <v>82</v>
      </c>
    </row>
    <row r="195" spans="2:65" s="12" customFormat="1">
      <c r="B195" s="153"/>
      <c r="D195" s="147" t="s">
        <v>193</v>
      </c>
      <c r="E195" s="154" t="s">
        <v>3</v>
      </c>
      <c r="F195" s="155" t="s">
        <v>718</v>
      </c>
      <c r="H195" s="154" t="s">
        <v>3</v>
      </c>
      <c r="I195" s="156"/>
      <c r="L195" s="153"/>
      <c r="M195" s="157"/>
      <c r="T195" s="158"/>
      <c r="AT195" s="154" t="s">
        <v>193</v>
      </c>
      <c r="AU195" s="154" t="s">
        <v>82</v>
      </c>
      <c r="AV195" s="12" t="s">
        <v>78</v>
      </c>
      <c r="AW195" s="12" t="s">
        <v>35</v>
      </c>
      <c r="AX195" s="12" t="s">
        <v>74</v>
      </c>
      <c r="AY195" s="154" t="s">
        <v>179</v>
      </c>
    </row>
    <row r="196" spans="2:65" s="13" customFormat="1">
      <c r="B196" s="159"/>
      <c r="D196" s="147" t="s">
        <v>193</v>
      </c>
      <c r="E196" s="160" t="s">
        <v>3</v>
      </c>
      <c r="F196" s="161" t="s">
        <v>91</v>
      </c>
      <c r="H196" s="162">
        <v>5</v>
      </c>
      <c r="I196" s="163"/>
      <c r="L196" s="159"/>
      <c r="M196" s="164"/>
      <c r="T196" s="165"/>
      <c r="AT196" s="160" t="s">
        <v>193</v>
      </c>
      <c r="AU196" s="160" t="s">
        <v>82</v>
      </c>
      <c r="AV196" s="13" t="s">
        <v>82</v>
      </c>
      <c r="AW196" s="13" t="s">
        <v>35</v>
      </c>
      <c r="AX196" s="13" t="s">
        <v>78</v>
      </c>
      <c r="AY196" s="160" t="s">
        <v>179</v>
      </c>
    </row>
    <row r="197" spans="2:65" s="1" customFormat="1" ht="24.2" customHeight="1">
      <c r="B197" s="133"/>
      <c r="C197" s="134" t="s">
        <v>434</v>
      </c>
      <c r="D197" s="134" t="s">
        <v>184</v>
      </c>
      <c r="E197" s="135" t="s">
        <v>755</v>
      </c>
      <c r="F197" s="136" t="s">
        <v>756</v>
      </c>
      <c r="G197" s="137" t="s">
        <v>757</v>
      </c>
      <c r="H197" s="138">
        <v>6</v>
      </c>
      <c r="I197" s="139"/>
      <c r="J197" s="140">
        <f>ROUND(I197*H197,2)</f>
        <v>0</v>
      </c>
      <c r="K197" s="136" t="s">
        <v>3</v>
      </c>
      <c r="L197" s="33"/>
      <c r="M197" s="141" t="s">
        <v>3</v>
      </c>
      <c r="N197" s="142" t="s">
        <v>45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291</v>
      </c>
      <c r="AT197" s="145" t="s">
        <v>184</v>
      </c>
      <c r="AU197" s="145" t="s">
        <v>82</v>
      </c>
      <c r="AY197" s="18" t="s">
        <v>179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8" t="s">
        <v>78</v>
      </c>
      <c r="BK197" s="146">
        <f>ROUND(I197*H197,2)</f>
        <v>0</v>
      </c>
      <c r="BL197" s="18" t="s">
        <v>291</v>
      </c>
      <c r="BM197" s="145" t="s">
        <v>758</v>
      </c>
    </row>
    <row r="198" spans="2:65" s="1" customFormat="1">
      <c r="B198" s="33"/>
      <c r="D198" s="147" t="s">
        <v>189</v>
      </c>
      <c r="F198" s="148" t="s">
        <v>756</v>
      </c>
      <c r="I198" s="149"/>
      <c r="L198" s="33"/>
      <c r="M198" s="191"/>
      <c r="N198" s="192"/>
      <c r="O198" s="192"/>
      <c r="P198" s="192"/>
      <c r="Q198" s="192"/>
      <c r="R198" s="192"/>
      <c r="S198" s="192"/>
      <c r="T198" s="193"/>
      <c r="AT198" s="18" t="s">
        <v>189</v>
      </c>
      <c r="AU198" s="18" t="s">
        <v>82</v>
      </c>
    </row>
    <row r="199" spans="2:65" s="1" customFormat="1" ht="6.95" customHeight="1">
      <c r="B199" s="42"/>
      <c r="C199" s="43"/>
      <c r="D199" s="43"/>
      <c r="E199" s="43"/>
      <c r="F199" s="43"/>
      <c r="G199" s="43"/>
      <c r="H199" s="43"/>
      <c r="I199" s="43"/>
      <c r="J199" s="43"/>
      <c r="K199" s="43"/>
      <c r="L199" s="33"/>
    </row>
  </sheetData>
  <autoFilter ref="C87:K198" xr:uid="{00000000-0009-0000-0000-000002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181" r:id="rId1" xr:uid="{00000000-0004-0000-0200-000000000000}"/>
    <hyperlink ref="F190" r:id="rId2" xr:uid="{00000000-0004-0000-02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2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93</v>
      </c>
      <c r="AZ2" s="91" t="s">
        <v>759</v>
      </c>
      <c r="BA2" s="91" t="s">
        <v>760</v>
      </c>
      <c r="BB2" s="91" t="s">
        <v>107</v>
      </c>
      <c r="BC2" s="91" t="s">
        <v>761</v>
      </c>
      <c r="BD2" s="91" t="s">
        <v>84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  <c r="AZ3" s="91" t="s">
        <v>762</v>
      </c>
      <c r="BA3" s="91" t="s">
        <v>763</v>
      </c>
      <c r="BB3" s="91" t="s">
        <v>107</v>
      </c>
      <c r="BC3" s="91" t="s">
        <v>764</v>
      </c>
      <c r="BD3" s="91" t="s">
        <v>84</v>
      </c>
    </row>
    <row r="4" spans="2:56" ht="24.95" customHeight="1">
      <c r="B4" s="21"/>
      <c r="D4" s="22" t="s">
        <v>113</v>
      </c>
      <c r="L4" s="21"/>
      <c r="M4" s="92" t="s">
        <v>11</v>
      </c>
      <c r="AT4" s="18" t="s">
        <v>4</v>
      </c>
      <c r="AZ4" s="91" t="s">
        <v>765</v>
      </c>
      <c r="BA4" s="91" t="s">
        <v>766</v>
      </c>
      <c r="BB4" s="91" t="s">
        <v>107</v>
      </c>
      <c r="BC4" s="91" t="s">
        <v>767</v>
      </c>
      <c r="BD4" s="91" t="s">
        <v>84</v>
      </c>
    </row>
    <row r="5" spans="2:56" ht="6.95" customHeight="1">
      <c r="B5" s="21"/>
      <c r="L5" s="21"/>
      <c r="AZ5" s="91" t="s">
        <v>768</v>
      </c>
      <c r="BA5" s="91" t="s">
        <v>769</v>
      </c>
      <c r="BB5" s="91" t="s">
        <v>107</v>
      </c>
      <c r="BC5" s="91" t="s">
        <v>770</v>
      </c>
      <c r="BD5" s="91" t="s">
        <v>84</v>
      </c>
    </row>
    <row r="6" spans="2:56" ht="12" customHeight="1">
      <c r="B6" s="21"/>
      <c r="D6" s="28" t="s">
        <v>17</v>
      </c>
      <c r="L6" s="21"/>
      <c r="AZ6" s="91" t="s">
        <v>771</v>
      </c>
      <c r="BA6" s="91" t="s">
        <v>772</v>
      </c>
      <c r="BB6" s="91" t="s">
        <v>107</v>
      </c>
      <c r="BC6" s="91" t="s">
        <v>773</v>
      </c>
      <c r="BD6" s="91" t="s">
        <v>84</v>
      </c>
    </row>
    <row r="7" spans="2:56" ht="26.25" customHeight="1">
      <c r="B7" s="21"/>
      <c r="E7" s="331" t="str">
        <f>'Rekapitulace stavby'!K6</f>
        <v>Řešení školního stravování (jídelny) SŠT Znojmo, příspěvková organizace</v>
      </c>
      <c r="F7" s="332"/>
      <c r="G7" s="332"/>
      <c r="H7" s="332"/>
      <c r="L7" s="21"/>
    </row>
    <row r="8" spans="2:56" ht="12" customHeight="1">
      <c r="B8" s="21"/>
      <c r="D8" s="28" t="s">
        <v>126</v>
      </c>
      <c r="L8" s="21"/>
    </row>
    <row r="9" spans="2:56" s="1" customFormat="1" ht="16.5" customHeight="1">
      <c r="B9" s="33"/>
      <c r="E9" s="331" t="s">
        <v>130</v>
      </c>
      <c r="F9" s="330"/>
      <c r="G9" s="330"/>
      <c r="H9" s="330"/>
      <c r="L9" s="33"/>
    </row>
    <row r="10" spans="2:56" s="1" customFormat="1" ht="12" customHeight="1">
      <c r="B10" s="33"/>
      <c r="D10" s="28" t="s">
        <v>134</v>
      </c>
      <c r="L10" s="33"/>
    </row>
    <row r="11" spans="2:56" s="1" customFormat="1" ht="16.5" customHeight="1">
      <c r="B11" s="33"/>
      <c r="E11" s="325" t="s">
        <v>774</v>
      </c>
      <c r="F11" s="330"/>
      <c r="G11" s="330"/>
      <c r="H11" s="330"/>
      <c r="L11" s="33"/>
    </row>
    <row r="12" spans="2:56" s="1" customFormat="1">
      <c r="B12" s="33"/>
      <c r="L12" s="33"/>
    </row>
    <row r="13" spans="2:5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5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2. 12. 2024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3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3" t="str">
        <f>'Rekapitulace stavby'!E14</f>
        <v>Vyplň údaj</v>
      </c>
      <c r="F20" s="316"/>
      <c r="G20" s="316"/>
      <c r="H20" s="316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3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71.25" customHeight="1">
      <c r="B29" s="93"/>
      <c r="E29" s="320" t="s">
        <v>39</v>
      </c>
      <c r="F29" s="320"/>
      <c r="G29" s="320"/>
      <c r="H29" s="32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40</v>
      </c>
      <c r="J32" s="64">
        <f>ROUND(J103,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ROUND((SUM(BE103:BE527)),  2)</f>
        <v>0</v>
      </c>
      <c r="I35" s="95">
        <v>0.21</v>
      </c>
      <c r="J35" s="84">
        <f>ROUND(((SUM(BE103:BE527))*I35),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ROUND((SUM(BF103:BF527)),  2)</f>
        <v>0</v>
      </c>
      <c r="I36" s="95">
        <v>0.12</v>
      </c>
      <c r="J36" s="84">
        <f>ROUND(((SUM(BF103:BF527))*I36),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ROUND((SUM(BG103:BG527)),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ROUND((SUM(BH103:BH527)),  2)</f>
        <v>0</v>
      </c>
      <c r="I38" s="95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ROUND((SUM(BI103:BI527)),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50</v>
      </c>
      <c r="E41" s="55"/>
      <c r="F41" s="55"/>
      <c r="G41" s="98" t="s">
        <v>51</v>
      </c>
      <c r="H41" s="99" t="s">
        <v>52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148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26.25" customHeight="1">
      <c r="B50" s="33"/>
      <c r="E50" s="331" t="str">
        <f>E7</f>
        <v>Řešení školního stravování (jídelny) SŠT Znojmo, příspěvková organizace</v>
      </c>
      <c r="F50" s="332"/>
      <c r="G50" s="332"/>
      <c r="H50" s="332"/>
      <c r="L50" s="33"/>
    </row>
    <row r="51" spans="2:47" ht="12" customHeight="1">
      <c r="B51" s="21"/>
      <c r="C51" s="28" t="s">
        <v>126</v>
      </c>
      <c r="L51" s="21"/>
    </row>
    <row r="52" spans="2:47" s="1" customFormat="1" ht="16.5" customHeight="1">
      <c r="B52" s="33"/>
      <c r="E52" s="331" t="s">
        <v>130</v>
      </c>
      <c r="F52" s="330"/>
      <c r="G52" s="330"/>
      <c r="H52" s="330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25" t="str">
        <f>E11</f>
        <v>5 - Zateplení střechy a provedení nové střešní krytiny</v>
      </c>
      <c r="F54" s="330"/>
      <c r="G54" s="330"/>
      <c r="H54" s="330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Uhelná 3261/6,66902 Znojmo</v>
      </c>
      <c r="I56" s="28" t="s">
        <v>23</v>
      </c>
      <c r="J56" s="50" t="str">
        <f>IF(J14="","",J14)</f>
        <v>2. 12. 2024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Střední škola technická Znojmo</v>
      </c>
      <c r="I58" s="28" t="s">
        <v>32</v>
      </c>
      <c r="J58" s="31" t="str">
        <f>E23</f>
        <v>LP Staving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149</v>
      </c>
      <c r="D61" s="96"/>
      <c r="E61" s="96"/>
      <c r="F61" s="96"/>
      <c r="G61" s="96"/>
      <c r="H61" s="96"/>
      <c r="I61" s="96"/>
      <c r="J61" s="103" t="s">
        <v>150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72</v>
      </c>
      <c r="J63" s="64">
        <f>J103</f>
        <v>0</v>
      </c>
      <c r="L63" s="33"/>
      <c r="AU63" s="18" t="s">
        <v>151</v>
      </c>
    </row>
    <row r="64" spans="2:47" s="8" customFormat="1" ht="24.95" customHeight="1">
      <c r="B64" s="105"/>
      <c r="D64" s="106" t="s">
        <v>152</v>
      </c>
      <c r="E64" s="107"/>
      <c r="F64" s="107"/>
      <c r="G64" s="107"/>
      <c r="H64" s="107"/>
      <c r="I64" s="107"/>
      <c r="J64" s="108">
        <f>J104</f>
        <v>0</v>
      </c>
      <c r="L64" s="105"/>
    </row>
    <row r="65" spans="2:12" s="9" customFormat="1" ht="19.899999999999999" customHeight="1">
      <c r="B65" s="109"/>
      <c r="D65" s="110" t="s">
        <v>775</v>
      </c>
      <c r="E65" s="111"/>
      <c r="F65" s="111"/>
      <c r="G65" s="111"/>
      <c r="H65" s="111"/>
      <c r="I65" s="111"/>
      <c r="J65" s="112">
        <f>J105</f>
        <v>0</v>
      </c>
      <c r="L65" s="109"/>
    </row>
    <row r="66" spans="2:12" s="9" customFormat="1" ht="14.85" customHeight="1">
      <c r="B66" s="109"/>
      <c r="D66" s="110" t="s">
        <v>776</v>
      </c>
      <c r="E66" s="111"/>
      <c r="F66" s="111"/>
      <c r="G66" s="111"/>
      <c r="H66" s="111"/>
      <c r="I66" s="111"/>
      <c r="J66" s="112">
        <f>J106</f>
        <v>0</v>
      </c>
      <c r="L66" s="109"/>
    </row>
    <row r="67" spans="2:12" s="9" customFormat="1" ht="14.85" customHeight="1">
      <c r="B67" s="109"/>
      <c r="D67" s="110" t="s">
        <v>777</v>
      </c>
      <c r="E67" s="111"/>
      <c r="F67" s="111"/>
      <c r="G67" s="111"/>
      <c r="H67" s="111"/>
      <c r="I67" s="111"/>
      <c r="J67" s="112">
        <f>J111</f>
        <v>0</v>
      </c>
      <c r="L67" s="109"/>
    </row>
    <row r="68" spans="2:12" s="9" customFormat="1" ht="19.899999999999999" customHeight="1">
      <c r="B68" s="109"/>
      <c r="D68" s="110" t="s">
        <v>153</v>
      </c>
      <c r="E68" s="111"/>
      <c r="F68" s="111"/>
      <c r="G68" s="111"/>
      <c r="H68" s="111"/>
      <c r="I68" s="111"/>
      <c r="J68" s="112">
        <f>J115</f>
        <v>0</v>
      </c>
      <c r="L68" s="109"/>
    </row>
    <row r="69" spans="2:12" s="9" customFormat="1" ht="14.85" customHeight="1">
      <c r="B69" s="109"/>
      <c r="D69" s="110" t="s">
        <v>154</v>
      </c>
      <c r="E69" s="111"/>
      <c r="F69" s="111"/>
      <c r="G69" s="111"/>
      <c r="H69" s="111"/>
      <c r="I69" s="111"/>
      <c r="J69" s="112">
        <f>J116</f>
        <v>0</v>
      </c>
      <c r="L69" s="109"/>
    </row>
    <row r="70" spans="2:12" s="9" customFormat="1" ht="19.899999999999999" customHeight="1">
      <c r="B70" s="109"/>
      <c r="D70" s="110" t="s">
        <v>156</v>
      </c>
      <c r="E70" s="111"/>
      <c r="F70" s="111"/>
      <c r="G70" s="111"/>
      <c r="H70" s="111"/>
      <c r="I70" s="111"/>
      <c r="J70" s="112">
        <f>J168</f>
        <v>0</v>
      </c>
      <c r="L70" s="109"/>
    </row>
    <row r="71" spans="2:12" s="9" customFormat="1" ht="14.85" customHeight="1">
      <c r="B71" s="109"/>
      <c r="D71" s="110" t="s">
        <v>158</v>
      </c>
      <c r="E71" s="111"/>
      <c r="F71" s="111"/>
      <c r="G71" s="111"/>
      <c r="H71" s="111"/>
      <c r="I71" s="111"/>
      <c r="J71" s="112">
        <f>J169</f>
        <v>0</v>
      </c>
      <c r="L71" s="109"/>
    </row>
    <row r="72" spans="2:12" s="9" customFormat="1" ht="14.85" customHeight="1">
      <c r="B72" s="109"/>
      <c r="D72" s="110" t="s">
        <v>159</v>
      </c>
      <c r="E72" s="111"/>
      <c r="F72" s="111"/>
      <c r="G72" s="111"/>
      <c r="H72" s="111"/>
      <c r="I72" s="111"/>
      <c r="J72" s="112">
        <f>J175</f>
        <v>0</v>
      </c>
      <c r="L72" s="109"/>
    </row>
    <row r="73" spans="2:12" s="8" customFormat="1" ht="24.95" customHeight="1">
      <c r="B73" s="105"/>
      <c r="D73" s="106" t="s">
        <v>160</v>
      </c>
      <c r="E73" s="107"/>
      <c r="F73" s="107"/>
      <c r="G73" s="107"/>
      <c r="H73" s="107"/>
      <c r="I73" s="107"/>
      <c r="J73" s="108">
        <f>J179</f>
        <v>0</v>
      </c>
      <c r="L73" s="105"/>
    </row>
    <row r="74" spans="2:12" s="9" customFormat="1" ht="19.899999999999999" customHeight="1">
      <c r="B74" s="109"/>
      <c r="D74" s="110" t="s">
        <v>778</v>
      </c>
      <c r="E74" s="111"/>
      <c r="F74" s="111"/>
      <c r="G74" s="111"/>
      <c r="H74" s="111"/>
      <c r="I74" s="111"/>
      <c r="J74" s="112">
        <f>J180</f>
        <v>0</v>
      </c>
      <c r="L74" s="109"/>
    </row>
    <row r="75" spans="2:12" s="9" customFormat="1" ht="19.899999999999999" customHeight="1">
      <c r="B75" s="109"/>
      <c r="D75" s="110" t="s">
        <v>162</v>
      </c>
      <c r="E75" s="111"/>
      <c r="F75" s="111"/>
      <c r="G75" s="111"/>
      <c r="H75" s="111"/>
      <c r="I75" s="111"/>
      <c r="J75" s="112">
        <f>J254</f>
        <v>0</v>
      </c>
      <c r="L75" s="109"/>
    </row>
    <row r="76" spans="2:12" s="9" customFormat="1" ht="19.899999999999999" customHeight="1">
      <c r="B76" s="109"/>
      <c r="D76" s="110" t="s">
        <v>779</v>
      </c>
      <c r="E76" s="111"/>
      <c r="F76" s="111"/>
      <c r="G76" s="111"/>
      <c r="H76" s="111"/>
      <c r="I76" s="111"/>
      <c r="J76" s="112">
        <f>J290</f>
        <v>0</v>
      </c>
      <c r="L76" s="109"/>
    </row>
    <row r="77" spans="2:12" s="9" customFormat="1" ht="19.899999999999999" customHeight="1">
      <c r="B77" s="109"/>
      <c r="D77" s="110" t="s">
        <v>780</v>
      </c>
      <c r="E77" s="111"/>
      <c r="F77" s="111"/>
      <c r="G77" s="111"/>
      <c r="H77" s="111"/>
      <c r="I77" s="111"/>
      <c r="J77" s="112">
        <f>J306</f>
        <v>0</v>
      </c>
      <c r="L77" s="109"/>
    </row>
    <row r="78" spans="2:12" s="9" customFormat="1" ht="19.899999999999999" customHeight="1">
      <c r="B78" s="109"/>
      <c r="D78" s="110" t="s">
        <v>781</v>
      </c>
      <c r="E78" s="111"/>
      <c r="F78" s="111"/>
      <c r="G78" s="111"/>
      <c r="H78" s="111"/>
      <c r="I78" s="111"/>
      <c r="J78" s="112">
        <f>J353</f>
        <v>0</v>
      </c>
      <c r="L78" s="109"/>
    </row>
    <row r="79" spans="2:12" s="9" customFormat="1" ht="19.899999999999999" customHeight="1">
      <c r="B79" s="109"/>
      <c r="D79" s="110" t="s">
        <v>163</v>
      </c>
      <c r="E79" s="111"/>
      <c r="F79" s="111"/>
      <c r="G79" s="111"/>
      <c r="H79" s="111"/>
      <c r="I79" s="111"/>
      <c r="J79" s="112">
        <f>J364</f>
        <v>0</v>
      </c>
      <c r="L79" s="109"/>
    </row>
    <row r="80" spans="2:12" s="9" customFormat="1" ht="19.899999999999999" customHeight="1">
      <c r="B80" s="109"/>
      <c r="D80" s="110" t="s">
        <v>782</v>
      </c>
      <c r="E80" s="111"/>
      <c r="F80" s="111"/>
      <c r="G80" s="111"/>
      <c r="H80" s="111"/>
      <c r="I80" s="111"/>
      <c r="J80" s="112">
        <f>J494</f>
        <v>0</v>
      </c>
      <c r="L80" s="109"/>
    </row>
    <row r="81" spans="2:12" s="9" customFormat="1" ht="19.899999999999999" customHeight="1">
      <c r="B81" s="109"/>
      <c r="D81" s="110" t="s">
        <v>783</v>
      </c>
      <c r="E81" s="111"/>
      <c r="F81" s="111"/>
      <c r="G81" s="111"/>
      <c r="H81" s="111"/>
      <c r="I81" s="111"/>
      <c r="J81" s="112">
        <f>J507</f>
        <v>0</v>
      </c>
      <c r="L81" s="109"/>
    </row>
    <row r="82" spans="2:12" s="1" customFormat="1" ht="21.75" customHeight="1">
      <c r="B82" s="33"/>
      <c r="L82" s="33"/>
    </row>
    <row r="83" spans="2:12" s="1" customFormat="1" ht="6.95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  <row r="87" spans="2:12" s="1" customFormat="1" ht="6.95" customHeight="1">
      <c r="B87" s="44"/>
      <c r="C87" s="45"/>
      <c r="D87" s="45"/>
      <c r="E87" s="45"/>
      <c r="F87" s="45"/>
      <c r="G87" s="45"/>
      <c r="H87" s="45"/>
      <c r="I87" s="45"/>
      <c r="J87" s="45"/>
      <c r="K87" s="45"/>
      <c r="L87" s="33"/>
    </row>
    <row r="88" spans="2:12" s="1" customFormat="1" ht="24.95" customHeight="1">
      <c r="B88" s="33"/>
      <c r="C88" s="22" t="s">
        <v>164</v>
      </c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8" t="s">
        <v>17</v>
      </c>
      <c r="L90" s="33"/>
    </row>
    <row r="91" spans="2:12" s="1" customFormat="1" ht="26.25" customHeight="1">
      <c r="B91" s="33"/>
      <c r="E91" s="331" t="str">
        <f>E7</f>
        <v>Řešení školního stravování (jídelny) SŠT Znojmo, příspěvková organizace</v>
      </c>
      <c r="F91" s="332"/>
      <c r="G91" s="332"/>
      <c r="H91" s="332"/>
      <c r="L91" s="33"/>
    </row>
    <row r="92" spans="2:12" ht="12" customHeight="1">
      <c r="B92" s="21"/>
      <c r="C92" s="28" t="s">
        <v>126</v>
      </c>
      <c r="L92" s="21"/>
    </row>
    <row r="93" spans="2:12" s="1" customFormat="1" ht="16.5" customHeight="1">
      <c r="B93" s="33"/>
      <c r="E93" s="331" t="s">
        <v>130</v>
      </c>
      <c r="F93" s="330"/>
      <c r="G93" s="330"/>
      <c r="H93" s="330"/>
      <c r="L93" s="33"/>
    </row>
    <row r="94" spans="2:12" s="1" customFormat="1" ht="12" customHeight="1">
      <c r="B94" s="33"/>
      <c r="C94" s="28" t="s">
        <v>134</v>
      </c>
      <c r="L94" s="33"/>
    </row>
    <row r="95" spans="2:12" s="1" customFormat="1" ht="16.5" customHeight="1">
      <c r="B95" s="33"/>
      <c r="E95" s="325" t="str">
        <f>E11</f>
        <v>5 - Zateplení střechy a provedení nové střešní krytiny</v>
      </c>
      <c r="F95" s="330"/>
      <c r="G95" s="330"/>
      <c r="H95" s="330"/>
      <c r="L95" s="33"/>
    </row>
    <row r="96" spans="2:12" s="1" customFormat="1" ht="6.95" customHeight="1">
      <c r="B96" s="33"/>
      <c r="L96" s="33"/>
    </row>
    <row r="97" spans="2:65" s="1" customFormat="1" ht="12" customHeight="1">
      <c r="B97" s="33"/>
      <c r="C97" s="28" t="s">
        <v>21</v>
      </c>
      <c r="F97" s="26" t="str">
        <f>F14</f>
        <v>Uhelná 3261/6,66902 Znojmo</v>
      </c>
      <c r="I97" s="28" t="s">
        <v>23</v>
      </c>
      <c r="J97" s="50" t="str">
        <f>IF(J14="","",J14)</f>
        <v>2. 12. 2024</v>
      </c>
      <c r="L97" s="33"/>
    </row>
    <row r="98" spans="2:65" s="1" customFormat="1" ht="6.95" customHeight="1">
      <c r="B98" s="33"/>
      <c r="L98" s="33"/>
    </row>
    <row r="99" spans="2:65" s="1" customFormat="1" ht="15.2" customHeight="1">
      <c r="B99" s="33"/>
      <c r="C99" s="28" t="s">
        <v>25</v>
      </c>
      <c r="F99" s="26" t="str">
        <f>E17</f>
        <v>Střední škola technická Znojmo</v>
      </c>
      <c r="I99" s="28" t="s">
        <v>32</v>
      </c>
      <c r="J99" s="31" t="str">
        <f>E23</f>
        <v>LP Staving s.r.o.</v>
      </c>
      <c r="L99" s="33"/>
    </row>
    <row r="100" spans="2:65" s="1" customFormat="1" ht="15.2" customHeight="1">
      <c r="B100" s="33"/>
      <c r="C100" s="28" t="s">
        <v>30</v>
      </c>
      <c r="F100" s="26" t="str">
        <f>IF(E20="","",E20)</f>
        <v>Vyplň údaj</v>
      </c>
      <c r="I100" s="28" t="s">
        <v>36</v>
      </c>
      <c r="J100" s="31" t="str">
        <f>E26</f>
        <v xml:space="preserve"> </v>
      </c>
      <c r="L100" s="33"/>
    </row>
    <row r="101" spans="2:65" s="1" customFormat="1" ht="10.35" customHeight="1">
      <c r="B101" s="33"/>
      <c r="L101" s="33"/>
    </row>
    <row r="102" spans="2:65" s="10" customFormat="1" ht="29.25" customHeight="1">
      <c r="B102" s="113"/>
      <c r="C102" s="114" t="s">
        <v>165</v>
      </c>
      <c r="D102" s="115" t="s">
        <v>59</v>
      </c>
      <c r="E102" s="115" t="s">
        <v>55</v>
      </c>
      <c r="F102" s="115" t="s">
        <v>56</v>
      </c>
      <c r="G102" s="115" t="s">
        <v>166</v>
      </c>
      <c r="H102" s="115" t="s">
        <v>167</v>
      </c>
      <c r="I102" s="115" t="s">
        <v>168</v>
      </c>
      <c r="J102" s="115" t="s">
        <v>150</v>
      </c>
      <c r="K102" s="116" t="s">
        <v>169</v>
      </c>
      <c r="L102" s="113"/>
      <c r="M102" s="57" t="s">
        <v>3</v>
      </c>
      <c r="N102" s="58" t="s">
        <v>44</v>
      </c>
      <c r="O102" s="58" t="s">
        <v>170</v>
      </c>
      <c r="P102" s="58" t="s">
        <v>171</v>
      </c>
      <c r="Q102" s="58" t="s">
        <v>172</v>
      </c>
      <c r="R102" s="58" t="s">
        <v>173</v>
      </c>
      <c r="S102" s="58" t="s">
        <v>174</v>
      </c>
      <c r="T102" s="59" t="s">
        <v>175</v>
      </c>
    </row>
    <row r="103" spans="2:65" s="1" customFormat="1" ht="22.9" customHeight="1">
      <c r="B103" s="33"/>
      <c r="C103" s="62" t="s">
        <v>176</v>
      </c>
      <c r="J103" s="117">
        <f>BK103</f>
        <v>0</v>
      </c>
      <c r="L103" s="33"/>
      <c r="M103" s="60"/>
      <c r="N103" s="51"/>
      <c r="O103" s="51"/>
      <c r="P103" s="118">
        <f>P104+P179</f>
        <v>0</v>
      </c>
      <c r="Q103" s="51"/>
      <c r="R103" s="118">
        <f>R104+R179</f>
        <v>68.434522276920006</v>
      </c>
      <c r="S103" s="51"/>
      <c r="T103" s="119">
        <f>T104+T179</f>
        <v>0</v>
      </c>
      <c r="AT103" s="18" t="s">
        <v>73</v>
      </c>
      <c r="AU103" s="18" t="s">
        <v>151</v>
      </c>
      <c r="BK103" s="120">
        <f>BK104+BK179</f>
        <v>0</v>
      </c>
    </row>
    <row r="104" spans="2:65" s="11" customFormat="1" ht="25.9" customHeight="1">
      <c r="B104" s="121"/>
      <c r="D104" s="122" t="s">
        <v>73</v>
      </c>
      <c r="E104" s="123" t="s">
        <v>177</v>
      </c>
      <c r="F104" s="123" t="s">
        <v>178</v>
      </c>
      <c r="I104" s="124"/>
      <c r="J104" s="125">
        <f>BK104</f>
        <v>0</v>
      </c>
      <c r="L104" s="121"/>
      <c r="M104" s="126"/>
      <c r="P104" s="127">
        <f>P105+P115+P168</f>
        <v>0</v>
      </c>
      <c r="R104" s="127">
        <f>R105+R115+R168</f>
        <v>4.9024179611200003</v>
      </c>
      <c r="T104" s="128">
        <f>T105+T115+T168</f>
        <v>0</v>
      </c>
      <c r="AR104" s="122" t="s">
        <v>78</v>
      </c>
      <c r="AT104" s="129" t="s">
        <v>73</v>
      </c>
      <c r="AU104" s="129" t="s">
        <v>74</v>
      </c>
      <c r="AY104" s="122" t="s">
        <v>179</v>
      </c>
      <c r="BK104" s="130">
        <f>BK105+BK115+BK168</f>
        <v>0</v>
      </c>
    </row>
    <row r="105" spans="2:65" s="11" customFormat="1" ht="22.9" customHeight="1">
      <c r="B105" s="121"/>
      <c r="D105" s="122" t="s">
        <v>73</v>
      </c>
      <c r="E105" s="131" t="s">
        <v>84</v>
      </c>
      <c r="F105" s="131" t="s">
        <v>784</v>
      </c>
      <c r="I105" s="124"/>
      <c r="J105" s="132">
        <f>BK105</f>
        <v>0</v>
      </c>
      <c r="L105" s="121"/>
      <c r="M105" s="126"/>
      <c r="P105" s="127">
        <f>P106+P111</f>
        <v>0</v>
      </c>
      <c r="R105" s="127">
        <f>R106+R111</f>
        <v>2.8070572</v>
      </c>
      <c r="T105" s="128">
        <f>T106+T111</f>
        <v>0</v>
      </c>
      <c r="AR105" s="122" t="s">
        <v>78</v>
      </c>
      <c r="AT105" s="129" t="s">
        <v>73</v>
      </c>
      <c r="AU105" s="129" t="s">
        <v>78</v>
      </c>
      <c r="AY105" s="122" t="s">
        <v>179</v>
      </c>
      <c r="BK105" s="130">
        <f>BK106+BK111</f>
        <v>0</v>
      </c>
    </row>
    <row r="106" spans="2:65" s="11" customFormat="1" ht="20.85" customHeight="1">
      <c r="B106" s="121"/>
      <c r="D106" s="122" t="s">
        <v>73</v>
      </c>
      <c r="E106" s="131" t="s">
        <v>399</v>
      </c>
      <c r="F106" s="131" t="s">
        <v>785</v>
      </c>
      <c r="I106" s="124"/>
      <c r="J106" s="132">
        <f>BK106</f>
        <v>0</v>
      </c>
      <c r="L106" s="121"/>
      <c r="M106" s="126"/>
      <c r="P106" s="127">
        <f>SUM(P107:P110)</f>
        <v>0</v>
      </c>
      <c r="R106" s="127">
        <f>SUM(R107:R110)</f>
        <v>2.0400999999999998</v>
      </c>
      <c r="T106" s="128">
        <f>SUM(T107:T110)</f>
        <v>0</v>
      </c>
      <c r="AR106" s="122" t="s">
        <v>78</v>
      </c>
      <c r="AT106" s="129" t="s">
        <v>73</v>
      </c>
      <c r="AU106" s="129" t="s">
        <v>82</v>
      </c>
      <c r="AY106" s="122" t="s">
        <v>179</v>
      </c>
      <c r="BK106" s="130">
        <f>SUM(BK107:BK110)</f>
        <v>0</v>
      </c>
    </row>
    <row r="107" spans="2:65" s="1" customFormat="1" ht="33" customHeight="1">
      <c r="B107" s="133"/>
      <c r="C107" s="134" t="s">
        <v>78</v>
      </c>
      <c r="D107" s="134" t="s">
        <v>184</v>
      </c>
      <c r="E107" s="135" t="s">
        <v>786</v>
      </c>
      <c r="F107" s="136" t="s">
        <v>787</v>
      </c>
      <c r="G107" s="137" t="s">
        <v>107</v>
      </c>
      <c r="H107" s="138">
        <v>11.5</v>
      </c>
      <c r="I107" s="139"/>
      <c r="J107" s="140">
        <f>ROUND(I107*H107,2)</f>
        <v>0</v>
      </c>
      <c r="K107" s="136" t="s">
        <v>187</v>
      </c>
      <c r="L107" s="33"/>
      <c r="M107" s="141" t="s">
        <v>3</v>
      </c>
      <c r="N107" s="142" t="s">
        <v>45</v>
      </c>
      <c r="P107" s="143">
        <f>O107*H107</f>
        <v>0</v>
      </c>
      <c r="Q107" s="143">
        <v>0.1774</v>
      </c>
      <c r="R107" s="143">
        <f>Q107*H107</f>
        <v>2.0400999999999998</v>
      </c>
      <c r="S107" s="143">
        <v>0</v>
      </c>
      <c r="T107" s="144">
        <f>S107*H107</f>
        <v>0</v>
      </c>
      <c r="AR107" s="145" t="s">
        <v>88</v>
      </c>
      <c r="AT107" s="145" t="s">
        <v>184</v>
      </c>
      <c r="AU107" s="145" t="s">
        <v>84</v>
      </c>
      <c r="AY107" s="18" t="s">
        <v>179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8" t="s">
        <v>78</v>
      </c>
      <c r="BK107" s="146">
        <f>ROUND(I107*H107,2)</f>
        <v>0</v>
      </c>
      <c r="BL107" s="18" t="s">
        <v>88</v>
      </c>
      <c r="BM107" s="145" t="s">
        <v>788</v>
      </c>
    </row>
    <row r="108" spans="2:65" s="1" customFormat="1" ht="29.25">
      <c r="B108" s="33"/>
      <c r="D108" s="147" t="s">
        <v>189</v>
      </c>
      <c r="F108" s="148" t="s">
        <v>789</v>
      </c>
      <c r="I108" s="149"/>
      <c r="L108" s="33"/>
      <c r="M108" s="150"/>
      <c r="T108" s="54"/>
      <c r="AT108" s="18" t="s">
        <v>189</v>
      </c>
      <c r="AU108" s="18" t="s">
        <v>84</v>
      </c>
    </row>
    <row r="109" spans="2:65" s="1" customFormat="1">
      <c r="B109" s="33"/>
      <c r="D109" s="151" t="s">
        <v>191</v>
      </c>
      <c r="F109" s="152" t="s">
        <v>790</v>
      </c>
      <c r="I109" s="149"/>
      <c r="L109" s="33"/>
      <c r="M109" s="150"/>
      <c r="T109" s="54"/>
      <c r="AT109" s="18" t="s">
        <v>191</v>
      </c>
      <c r="AU109" s="18" t="s">
        <v>84</v>
      </c>
    </row>
    <row r="110" spans="2:65" s="13" customFormat="1">
      <c r="B110" s="159"/>
      <c r="D110" s="147" t="s">
        <v>193</v>
      </c>
      <c r="E110" s="160" t="s">
        <v>3</v>
      </c>
      <c r="F110" s="161" t="s">
        <v>771</v>
      </c>
      <c r="H110" s="162">
        <v>11.5</v>
      </c>
      <c r="I110" s="163"/>
      <c r="L110" s="159"/>
      <c r="M110" s="164"/>
      <c r="T110" s="165"/>
      <c r="AT110" s="160" t="s">
        <v>193</v>
      </c>
      <c r="AU110" s="160" t="s">
        <v>84</v>
      </c>
      <c r="AV110" s="13" t="s">
        <v>82</v>
      </c>
      <c r="AW110" s="13" t="s">
        <v>35</v>
      </c>
      <c r="AX110" s="13" t="s">
        <v>74</v>
      </c>
      <c r="AY110" s="160" t="s">
        <v>179</v>
      </c>
    </row>
    <row r="111" spans="2:65" s="11" customFormat="1" ht="20.85" customHeight="1">
      <c r="B111" s="121"/>
      <c r="D111" s="122" t="s">
        <v>73</v>
      </c>
      <c r="E111" s="131" t="s">
        <v>448</v>
      </c>
      <c r="F111" s="131" t="s">
        <v>791</v>
      </c>
      <c r="I111" s="124"/>
      <c r="J111" s="132">
        <f>BK111</f>
        <v>0</v>
      </c>
      <c r="L111" s="121"/>
      <c r="M111" s="126"/>
      <c r="P111" s="127">
        <f>SUM(P112:P114)</f>
        <v>0</v>
      </c>
      <c r="R111" s="127">
        <f>SUM(R112:R114)</f>
        <v>0.76695720000000001</v>
      </c>
      <c r="T111" s="128">
        <f>SUM(T112:T114)</f>
        <v>0</v>
      </c>
      <c r="AR111" s="122" t="s">
        <v>78</v>
      </c>
      <c r="AT111" s="129" t="s">
        <v>73</v>
      </c>
      <c r="AU111" s="129" t="s">
        <v>82</v>
      </c>
      <c r="AY111" s="122" t="s">
        <v>179</v>
      </c>
      <c r="BK111" s="130">
        <f>SUM(BK112:BK114)</f>
        <v>0</v>
      </c>
    </row>
    <row r="112" spans="2:65" s="1" customFormat="1" ht="16.5" customHeight="1">
      <c r="B112" s="133"/>
      <c r="C112" s="134" t="s">
        <v>82</v>
      </c>
      <c r="D112" s="134" t="s">
        <v>184</v>
      </c>
      <c r="E112" s="135" t="s">
        <v>792</v>
      </c>
      <c r="F112" s="136" t="s">
        <v>793</v>
      </c>
      <c r="G112" s="137" t="s">
        <v>420</v>
      </c>
      <c r="H112" s="138">
        <v>0.28999999999999998</v>
      </c>
      <c r="I112" s="139"/>
      <c r="J112" s="140">
        <f>ROUND(I112*H112,2)</f>
        <v>0</v>
      </c>
      <c r="K112" s="136" t="s">
        <v>3</v>
      </c>
      <c r="L112" s="33"/>
      <c r="M112" s="141" t="s">
        <v>3</v>
      </c>
      <c r="N112" s="142" t="s">
        <v>45</v>
      </c>
      <c r="P112" s="143">
        <f>O112*H112</f>
        <v>0</v>
      </c>
      <c r="Q112" s="143">
        <v>2.6446800000000001</v>
      </c>
      <c r="R112" s="143">
        <f>Q112*H112</f>
        <v>0.76695720000000001</v>
      </c>
      <c r="S112" s="143">
        <v>0</v>
      </c>
      <c r="T112" s="144">
        <f>S112*H112</f>
        <v>0</v>
      </c>
      <c r="AR112" s="145" t="s">
        <v>88</v>
      </c>
      <c r="AT112" s="145" t="s">
        <v>184</v>
      </c>
      <c r="AU112" s="145" t="s">
        <v>84</v>
      </c>
      <c r="AY112" s="18" t="s">
        <v>179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8" t="s">
        <v>78</v>
      </c>
      <c r="BK112" s="146">
        <f>ROUND(I112*H112,2)</f>
        <v>0</v>
      </c>
      <c r="BL112" s="18" t="s">
        <v>88</v>
      </c>
      <c r="BM112" s="145" t="s">
        <v>794</v>
      </c>
    </row>
    <row r="113" spans="2:65" s="1" customFormat="1">
      <c r="B113" s="33"/>
      <c r="D113" s="147" t="s">
        <v>189</v>
      </c>
      <c r="F113" s="148" t="s">
        <v>793</v>
      </c>
      <c r="I113" s="149"/>
      <c r="L113" s="33"/>
      <c r="M113" s="150"/>
      <c r="T113" s="54"/>
      <c r="AT113" s="18" t="s">
        <v>189</v>
      </c>
      <c r="AU113" s="18" t="s">
        <v>84</v>
      </c>
    </row>
    <row r="114" spans="2:65" s="13" customFormat="1">
      <c r="B114" s="159"/>
      <c r="D114" s="147" t="s">
        <v>193</v>
      </c>
      <c r="E114" s="160" t="s">
        <v>3</v>
      </c>
      <c r="F114" s="161" t="s">
        <v>795</v>
      </c>
      <c r="H114" s="162">
        <v>0.28999999999999998</v>
      </c>
      <c r="I114" s="163"/>
      <c r="L114" s="159"/>
      <c r="M114" s="164"/>
      <c r="T114" s="165"/>
      <c r="AT114" s="160" t="s">
        <v>193</v>
      </c>
      <c r="AU114" s="160" t="s">
        <v>84</v>
      </c>
      <c r="AV114" s="13" t="s">
        <v>82</v>
      </c>
      <c r="AW114" s="13" t="s">
        <v>35</v>
      </c>
      <c r="AX114" s="13" t="s">
        <v>78</v>
      </c>
      <c r="AY114" s="160" t="s">
        <v>179</v>
      </c>
    </row>
    <row r="115" spans="2:65" s="11" customFormat="1" ht="22.9" customHeight="1">
      <c r="B115" s="121"/>
      <c r="D115" s="122" t="s">
        <v>73</v>
      </c>
      <c r="E115" s="131" t="s">
        <v>180</v>
      </c>
      <c r="F115" s="131" t="s">
        <v>181</v>
      </c>
      <c r="I115" s="124"/>
      <c r="J115" s="132">
        <f>BK115</f>
        <v>0</v>
      </c>
      <c r="L115" s="121"/>
      <c r="M115" s="126"/>
      <c r="P115" s="127">
        <f>P116</f>
        <v>0</v>
      </c>
      <c r="R115" s="127">
        <f>R116</f>
        <v>2.0953607611200002</v>
      </c>
      <c r="T115" s="128">
        <f>T116</f>
        <v>0</v>
      </c>
      <c r="AR115" s="122" t="s">
        <v>78</v>
      </c>
      <c r="AT115" s="129" t="s">
        <v>73</v>
      </c>
      <c r="AU115" s="129" t="s">
        <v>78</v>
      </c>
      <c r="AY115" s="122" t="s">
        <v>179</v>
      </c>
      <c r="BK115" s="130">
        <f>BK116</f>
        <v>0</v>
      </c>
    </row>
    <row r="116" spans="2:65" s="11" customFormat="1" ht="20.85" customHeight="1">
      <c r="B116" s="121"/>
      <c r="D116" s="122" t="s">
        <v>73</v>
      </c>
      <c r="E116" s="131" t="s">
        <v>182</v>
      </c>
      <c r="F116" s="131" t="s">
        <v>183</v>
      </c>
      <c r="I116" s="124"/>
      <c r="J116" s="132">
        <f>BK116</f>
        <v>0</v>
      </c>
      <c r="L116" s="121"/>
      <c r="M116" s="126"/>
      <c r="P116" s="127">
        <f>SUM(P117:P167)</f>
        <v>0</v>
      </c>
      <c r="R116" s="127">
        <f>SUM(R117:R167)</f>
        <v>2.0953607611200002</v>
      </c>
      <c r="T116" s="128">
        <f>SUM(T117:T167)</f>
        <v>0</v>
      </c>
      <c r="AR116" s="122" t="s">
        <v>78</v>
      </c>
      <c r="AT116" s="129" t="s">
        <v>73</v>
      </c>
      <c r="AU116" s="129" t="s">
        <v>82</v>
      </c>
      <c r="AY116" s="122" t="s">
        <v>179</v>
      </c>
      <c r="BK116" s="130">
        <f>SUM(BK117:BK167)</f>
        <v>0</v>
      </c>
    </row>
    <row r="117" spans="2:65" s="1" customFormat="1" ht="24.2" customHeight="1">
      <c r="B117" s="133"/>
      <c r="C117" s="134" t="s">
        <v>84</v>
      </c>
      <c r="D117" s="134" t="s">
        <v>184</v>
      </c>
      <c r="E117" s="135" t="s">
        <v>216</v>
      </c>
      <c r="F117" s="136" t="s">
        <v>217</v>
      </c>
      <c r="G117" s="137" t="s">
        <v>107</v>
      </c>
      <c r="H117" s="138">
        <v>159.50200000000001</v>
      </c>
      <c r="I117" s="139"/>
      <c r="J117" s="140">
        <f>ROUND(I117*H117,2)</f>
        <v>0</v>
      </c>
      <c r="K117" s="136" t="s">
        <v>187</v>
      </c>
      <c r="L117" s="33"/>
      <c r="M117" s="141" t="s">
        <v>3</v>
      </c>
      <c r="N117" s="142" t="s">
        <v>45</v>
      </c>
      <c r="P117" s="143">
        <f>O117*H117</f>
        <v>0</v>
      </c>
      <c r="Q117" s="143">
        <v>2.0000000000000001E-4</v>
      </c>
      <c r="R117" s="143">
        <f>Q117*H117</f>
        <v>3.1900400000000002E-2</v>
      </c>
      <c r="S117" s="143">
        <v>0</v>
      </c>
      <c r="T117" s="144">
        <f>S117*H117</f>
        <v>0</v>
      </c>
      <c r="AR117" s="145" t="s">
        <v>88</v>
      </c>
      <c r="AT117" s="145" t="s">
        <v>184</v>
      </c>
      <c r="AU117" s="145" t="s">
        <v>84</v>
      </c>
      <c r="AY117" s="18" t="s">
        <v>179</v>
      </c>
      <c r="BE117" s="146">
        <f>IF(N117="základní",J117,0)</f>
        <v>0</v>
      </c>
      <c r="BF117" s="146">
        <f>IF(N117="snížená",J117,0)</f>
        <v>0</v>
      </c>
      <c r="BG117" s="146">
        <f>IF(N117="zákl. přenesená",J117,0)</f>
        <v>0</v>
      </c>
      <c r="BH117" s="146">
        <f>IF(N117="sníž. přenesená",J117,0)</f>
        <v>0</v>
      </c>
      <c r="BI117" s="146">
        <f>IF(N117="nulová",J117,0)</f>
        <v>0</v>
      </c>
      <c r="BJ117" s="18" t="s">
        <v>78</v>
      </c>
      <c r="BK117" s="146">
        <f>ROUND(I117*H117,2)</f>
        <v>0</v>
      </c>
      <c r="BL117" s="18" t="s">
        <v>88</v>
      </c>
      <c r="BM117" s="145" t="s">
        <v>796</v>
      </c>
    </row>
    <row r="118" spans="2:65" s="1" customFormat="1" ht="19.5">
      <c r="B118" s="33"/>
      <c r="D118" s="147" t="s">
        <v>189</v>
      </c>
      <c r="F118" s="148" t="s">
        <v>219</v>
      </c>
      <c r="I118" s="149"/>
      <c r="L118" s="33"/>
      <c r="M118" s="150"/>
      <c r="T118" s="54"/>
      <c r="AT118" s="18" t="s">
        <v>189</v>
      </c>
      <c r="AU118" s="18" t="s">
        <v>84</v>
      </c>
    </row>
    <row r="119" spans="2:65" s="1" customFormat="1">
      <c r="B119" s="33"/>
      <c r="D119" s="151" t="s">
        <v>191</v>
      </c>
      <c r="F119" s="152" t="s">
        <v>220</v>
      </c>
      <c r="I119" s="149"/>
      <c r="L119" s="33"/>
      <c r="M119" s="150"/>
      <c r="T119" s="54"/>
      <c r="AT119" s="18" t="s">
        <v>191</v>
      </c>
      <c r="AU119" s="18" t="s">
        <v>84</v>
      </c>
    </row>
    <row r="120" spans="2:65" s="13" customFormat="1">
      <c r="B120" s="159"/>
      <c r="D120" s="147" t="s">
        <v>193</v>
      </c>
      <c r="E120" s="160" t="s">
        <v>3</v>
      </c>
      <c r="F120" s="161" t="s">
        <v>759</v>
      </c>
      <c r="H120" s="162">
        <v>78.932000000000002</v>
      </c>
      <c r="I120" s="163"/>
      <c r="L120" s="159"/>
      <c r="M120" s="164"/>
      <c r="T120" s="165"/>
      <c r="AT120" s="160" t="s">
        <v>193</v>
      </c>
      <c r="AU120" s="160" t="s">
        <v>84</v>
      </c>
      <c r="AV120" s="13" t="s">
        <v>82</v>
      </c>
      <c r="AW120" s="13" t="s">
        <v>35</v>
      </c>
      <c r="AX120" s="13" t="s">
        <v>74</v>
      </c>
      <c r="AY120" s="160" t="s">
        <v>179</v>
      </c>
    </row>
    <row r="121" spans="2:65" s="13" customFormat="1">
      <c r="B121" s="159"/>
      <c r="D121" s="147" t="s">
        <v>193</v>
      </c>
      <c r="E121" s="160" t="s">
        <v>3</v>
      </c>
      <c r="F121" s="161" t="s">
        <v>762</v>
      </c>
      <c r="H121" s="162">
        <v>80.569999999999993</v>
      </c>
      <c r="I121" s="163"/>
      <c r="L121" s="159"/>
      <c r="M121" s="164"/>
      <c r="T121" s="165"/>
      <c r="AT121" s="160" t="s">
        <v>193</v>
      </c>
      <c r="AU121" s="160" t="s">
        <v>84</v>
      </c>
      <c r="AV121" s="13" t="s">
        <v>82</v>
      </c>
      <c r="AW121" s="13" t="s">
        <v>35</v>
      </c>
      <c r="AX121" s="13" t="s">
        <v>74</v>
      </c>
      <c r="AY121" s="160" t="s">
        <v>179</v>
      </c>
    </row>
    <row r="122" spans="2:65" s="1" customFormat="1" ht="37.9" customHeight="1">
      <c r="B122" s="133"/>
      <c r="C122" s="134" t="s">
        <v>88</v>
      </c>
      <c r="D122" s="134" t="s">
        <v>184</v>
      </c>
      <c r="E122" s="135" t="s">
        <v>797</v>
      </c>
      <c r="F122" s="136" t="s">
        <v>798</v>
      </c>
      <c r="G122" s="137" t="s">
        <v>107</v>
      </c>
      <c r="H122" s="138">
        <v>80.569999999999993</v>
      </c>
      <c r="I122" s="139"/>
      <c r="J122" s="140">
        <f>ROUND(I122*H122,2)</f>
        <v>0</v>
      </c>
      <c r="K122" s="136" t="s">
        <v>187</v>
      </c>
      <c r="L122" s="33"/>
      <c r="M122" s="141" t="s">
        <v>3</v>
      </c>
      <c r="N122" s="142" t="s">
        <v>45</v>
      </c>
      <c r="P122" s="143">
        <f>O122*H122</f>
        <v>0</v>
      </c>
      <c r="Q122" s="143">
        <v>8.3899999999999999E-3</v>
      </c>
      <c r="R122" s="143">
        <f>Q122*H122</f>
        <v>0.67598229999999992</v>
      </c>
      <c r="S122" s="143">
        <v>0</v>
      </c>
      <c r="T122" s="144">
        <f>S122*H122</f>
        <v>0</v>
      </c>
      <c r="AR122" s="145" t="s">
        <v>88</v>
      </c>
      <c r="AT122" s="145" t="s">
        <v>184</v>
      </c>
      <c r="AU122" s="145" t="s">
        <v>84</v>
      </c>
      <c r="AY122" s="18" t="s">
        <v>179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8" t="s">
        <v>78</v>
      </c>
      <c r="BK122" s="146">
        <f>ROUND(I122*H122,2)</f>
        <v>0</v>
      </c>
      <c r="BL122" s="18" t="s">
        <v>88</v>
      </c>
      <c r="BM122" s="145" t="s">
        <v>799</v>
      </c>
    </row>
    <row r="123" spans="2:65" s="1" customFormat="1" ht="39">
      <c r="B123" s="33"/>
      <c r="D123" s="147" t="s">
        <v>189</v>
      </c>
      <c r="F123" s="148" t="s">
        <v>800</v>
      </c>
      <c r="I123" s="149"/>
      <c r="L123" s="33"/>
      <c r="M123" s="150"/>
      <c r="T123" s="54"/>
      <c r="AT123" s="18" t="s">
        <v>189</v>
      </c>
      <c r="AU123" s="18" t="s">
        <v>84</v>
      </c>
    </row>
    <row r="124" spans="2:65" s="1" customFormat="1">
      <c r="B124" s="33"/>
      <c r="D124" s="151" t="s">
        <v>191</v>
      </c>
      <c r="F124" s="152" t="s">
        <v>801</v>
      </c>
      <c r="I124" s="149"/>
      <c r="L124" s="33"/>
      <c r="M124" s="150"/>
      <c r="T124" s="54"/>
      <c r="AT124" s="18" t="s">
        <v>191</v>
      </c>
      <c r="AU124" s="18" t="s">
        <v>84</v>
      </c>
    </row>
    <row r="125" spans="2:65" s="13" customFormat="1">
      <c r="B125" s="159"/>
      <c r="D125" s="147" t="s">
        <v>193</v>
      </c>
      <c r="E125" s="160" t="s">
        <v>3</v>
      </c>
      <c r="F125" s="161" t="s">
        <v>762</v>
      </c>
      <c r="H125" s="162">
        <v>80.569999999999993</v>
      </c>
      <c r="I125" s="163"/>
      <c r="L125" s="159"/>
      <c r="M125" s="164"/>
      <c r="T125" s="165"/>
      <c r="AT125" s="160" t="s">
        <v>193</v>
      </c>
      <c r="AU125" s="160" t="s">
        <v>84</v>
      </c>
      <c r="AV125" s="13" t="s">
        <v>82</v>
      </c>
      <c r="AW125" s="13" t="s">
        <v>35</v>
      </c>
      <c r="AX125" s="13" t="s">
        <v>74</v>
      </c>
      <c r="AY125" s="160" t="s">
        <v>179</v>
      </c>
    </row>
    <row r="126" spans="2:65" s="1" customFormat="1" ht="16.5" customHeight="1">
      <c r="B126" s="133"/>
      <c r="C126" s="166" t="s">
        <v>91</v>
      </c>
      <c r="D126" s="166" t="s">
        <v>237</v>
      </c>
      <c r="E126" s="167" t="s">
        <v>802</v>
      </c>
      <c r="F126" s="168" t="s">
        <v>803</v>
      </c>
      <c r="G126" s="169" t="s">
        <v>107</v>
      </c>
      <c r="H126" s="170">
        <v>84.599000000000004</v>
      </c>
      <c r="I126" s="171"/>
      <c r="J126" s="172">
        <f>ROUND(I126*H126,2)</f>
        <v>0</v>
      </c>
      <c r="K126" s="168" t="s">
        <v>187</v>
      </c>
      <c r="L126" s="173"/>
      <c r="M126" s="174" t="s">
        <v>3</v>
      </c>
      <c r="N126" s="175" t="s">
        <v>45</v>
      </c>
      <c r="P126" s="143">
        <f>O126*H126</f>
        <v>0</v>
      </c>
      <c r="Q126" s="143">
        <v>2.7999999999999998E-4</v>
      </c>
      <c r="R126" s="143">
        <f>Q126*H126</f>
        <v>2.3687719999999999E-2</v>
      </c>
      <c r="S126" s="143">
        <v>0</v>
      </c>
      <c r="T126" s="144">
        <f>S126*H126</f>
        <v>0</v>
      </c>
      <c r="AR126" s="145" t="s">
        <v>236</v>
      </c>
      <c r="AT126" s="145" t="s">
        <v>237</v>
      </c>
      <c r="AU126" s="145" t="s">
        <v>84</v>
      </c>
      <c r="AY126" s="18" t="s">
        <v>179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8" t="s">
        <v>78</v>
      </c>
      <c r="BK126" s="146">
        <f>ROUND(I126*H126,2)</f>
        <v>0</v>
      </c>
      <c r="BL126" s="18" t="s">
        <v>88</v>
      </c>
      <c r="BM126" s="145" t="s">
        <v>804</v>
      </c>
    </row>
    <row r="127" spans="2:65" s="1" customFormat="1">
      <c r="B127" s="33"/>
      <c r="D127" s="147" t="s">
        <v>189</v>
      </c>
      <c r="F127" s="148" t="s">
        <v>803</v>
      </c>
      <c r="I127" s="149"/>
      <c r="L127" s="33"/>
      <c r="M127" s="150"/>
      <c r="T127" s="54"/>
      <c r="AT127" s="18" t="s">
        <v>189</v>
      </c>
      <c r="AU127" s="18" t="s">
        <v>84</v>
      </c>
    </row>
    <row r="128" spans="2:65" s="13" customFormat="1">
      <c r="B128" s="159"/>
      <c r="D128" s="147" t="s">
        <v>193</v>
      </c>
      <c r="E128" s="160" t="s">
        <v>3</v>
      </c>
      <c r="F128" s="161" t="s">
        <v>762</v>
      </c>
      <c r="H128" s="162">
        <v>80.569999999999993</v>
      </c>
      <c r="I128" s="163"/>
      <c r="L128" s="159"/>
      <c r="M128" s="164"/>
      <c r="T128" s="165"/>
      <c r="AT128" s="160" t="s">
        <v>193</v>
      </c>
      <c r="AU128" s="160" t="s">
        <v>84</v>
      </c>
      <c r="AV128" s="13" t="s">
        <v>82</v>
      </c>
      <c r="AW128" s="13" t="s">
        <v>35</v>
      </c>
      <c r="AX128" s="13" t="s">
        <v>78</v>
      </c>
      <c r="AY128" s="160" t="s">
        <v>179</v>
      </c>
    </row>
    <row r="129" spans="2:65" s="13" customFormat="1">
      <c r="B129" s="159"/>
      <c r="D129" s="147" t="s">
        <v>193</v>
      </c>
      <c r="F129" s="161" t="s">
        <v>805</v>
      </c>
      <c r="H129" s="162">
        <v>84.599000000000004</v>
      </c>
      <c r="I129" s="163"/>
      <c r="L129" s="159"/>
      <c r="M129" s="164"/>
      <c r="T129" s="165"/>
      <c r="AT129" s="160" t="s">
        <v>193</v>
      </c>
      <c r="AU129" s="160" t="s">
        <v>84</v>
      </c>
      <c r="AV129" s="13" t="s">
        <v>82</v>
      </c>
      <c r="AW129" s="13" t="s">
        <v>4</v>
      </c>
      <c r="AX129" s="13" t="s">
        <v>78</v>
      </c>
      <c r="AY129" s="160" t="s">
        <v>179</v>
      </c>
    </row>
    <row r="130" spans="2:65" s="1" customFormat="1" ht="44.25" customHeight="1">
      <c r="B130" s="133"/>
      <c r="C130" s="134" t="s">
        <v>180</v>
      </c>
      <c r="D130" s="134" t="s">
        <v>184</v>
      </c>
      <c r="E130" s="135" t="s">
        <v>806</v>
      </c>
      <c r="F130" s="136" t="s">
        <v>807</v>
      </c>
      <c r="G130" s="137" t="s">
        <v>107</v>
      </c>
      <c r="H130" s="138">
        <v>78.932000000000002</v>
      </c>
      <c r="I130" s="139"/>
      <c r="J130" s="140">
        <f>ROUND(I130*H130,2)</f>
        <v>0</v>
      </c>
      <c r="K130" s="136" t="s">
        <v>187</v>
      </c>
      <c r="L130" s="33"/>
      <c r="M130" s="141" t="s">
        <v>3</v>
      </c>
      <c r="N130" s="142" t="s">
        <v>45</v>
      </c>
      <c r="P130" s="143">
        <f>O130*H130</f>
        <v>0</v>
      </c>
      <c r="Q130" s="143">
        <v>8.51616E-3</v>
      </c>
      <c r="R130" s="143">
        <f>Q130*H130</f>
        <v>0.67219754112000007</v>
      </c>
      <c r="S130" s="143">
        <v>0</v>
      </c>
      <c r="T130" s="144">
        <f>S130*H130</f>
        <v>0</v>
      </c>
      <c r="AR130" s="145" t="s">
        <v>88</v>
      </c>
      <c r="AT130" s="145" t="s">
        <v>184</v>
      </c>
      <c r="AU130" s="145" t="s">
        <v>84</v>
      </c>
      <c r="AY130" s="18" t="s">
        <v>179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8" t="s">
        <v>78</v>
      </c>
      <c r="BK130" s="146">
        <f>ROUND(I130*H130,2)</f>
        <v>0</v>
      </c>
      <c r="BL130" s="18" t="s">
        <v>88</v>
      </c>
      <c r="BM130" s="145" t="s">
        <v>808</v>
      </c>
    </row>
    <row r="131" spans="2:65" s="1" customFormat="1" ht="39">
      <c r="B131" s="33"/>
      <c r="D131" s="147" t="s">
        <v>189</v>
      </c>
      <c r="F131" s="148" t="s">
        <v>809</v>
      </c>
      <c r="I131" s="149"/>
      <c r="L131" s="33"/>
      <c r="M131" s="150"/>
      <c r="T131" s="54"/>
      <c r="AT131" s="18" t="s">
        <v>189</v>
      </c>
      <c r="AU131" s="18" t="s">
        <v>84</v>
      </c>
    </row>
    <row r="132" spans="2:65" s="1" customFormat="1">
      <c r="B132" s="33"/>
      <c r="D132" s="151" t="s">
        <v>191</v>
      </c>
      <c r="F132" s="152" t="s">
        <v>810</v>
      </c>
      <c r="I132" s="149"/>
      <c r="L132" s="33"/>
      <c r="M132" s="150"/>
      <c r="T132" s="54"/>
      <c r="AT132" s="18" t="s">
        <v>191</v>
      </c>
      <c r="AU132" s="18" t="s">
        <v>84</v>
      </c>
    </row>
    <row r="133" spans="2:65" s="13" customFormat="1">
      <c r="B133" s="159"/>
      <c r="D133" s="147" t="s">
        <v>193</v>
      </c>
      <c r="E133" s="160" t="s">
        <v>3</v>
      </c>
      <c r="F133" s="161" t="s">
        <v>759</v>
      </c>
      <c r="H133" s="162">
        <v>78.932000000000002</v>
      </c>
      <c r="I133" s="163"/>
      <c r="L133" s="159"/>
      <c r="M133" s="164"/>
      <c r="T133" s="165"/>
      <c r="AT133" s="160" t="s">
        <v>193</v>
      </c>
      <c r="AU133" s="160" t="s">
        <v>84</v>
      </c>
      <c r="AV133" s="13" t="s">
        <v>82</v>
      </c>
      <c r="AW133" s="13" t="s">
        <v>35</v>
      </c>
      <c r="AX133" s="13" t="s">
        <v>74</v>
      </c>
      <c r="AY133" s="160" t="s">
        <v>179</v>
      </c>
    </row>
    <row r="134" spans="2:65" s="1" customFormat="1" ht="24.2" customHeight="1">
      <c r="B134" s="133"/>
      <c r="C134" s="166" t="s">
        <v>100</v>
      </c>
      <c r="D134" s="166" t="s">
        <v>237</v>
      </c>
      <c r="E134" s="167" t="s">
        <v>811</v>
      </c>
      <c r="F134" s="168" t="s">
        <v>812</v>
      </c>
      <c r="G134" s="169" t="s">
        <v>107</v>
      </c>
      <c r="H134" s="170">
        <v>80.510999999999996</v>
      </c>
      <c r="I134" s="171"/>
      <c r="J134" s="172">
        <f>ROUND(I134*H134,2)</f>
        <v>0</v>
      </c>
      <c r="K134" s="168" t="s">
        <v>187</v>
      </c>
      <c r="L134" s="173"/>
      <c r="M134" s="174" t="s">
        <v>3</v>
      </c>
      <c r="N134" s="175" t="s">
        <v>45</v>
      </c>
      <c r="P134" s="143">
        <f>O134*H134</f>
        <v>0</v>
      </c>
      <c r="Q134" s="143">
        <v>3.0000000000000001E-3</v>
      </c>
      <c r="R134" s="143">
        <f>Q134*H134</f>
        <v>0.241533</v>
      </c>
      <c r="S134" s="143">
        <v>0</v>
      </c>
      <c r="T134" s="144">
        <f>S134*H134</f>
        <v>0</v>
      </c>
      <c r="AR134" s="145" t="s">
        <v>236</v>
      </c>
      <c r="AT134" s="145" t="s">
        <v>237</v>
      </c>
      <c r="AU134" s="145" t="s">
        <v>84</v>
      </c>
      <c r="AY134" s="18" t="s">
        <v>179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8" t="s">
        <v>78</v>
      </c>
      <c r="BK134" s="146">
        <f>ROUND(I134*H134,2)</f>
        <v>0</v>
      </c>
      <c r="BL134" s="18" t="s">
        <v>88</v>
      </c>
      <c r="BM134" s="145" t="s">
        <v>813</v>
      </c>
    </row>
    <row r="135" spans="2:65" s="1" customFormat="1" ht="19.5">
      <c r="B135" s="33"/>
      <c r="D135" s="147" t="s">
        <v>189</v>
      </c>
      <c r="F135" s="148" t="s">
        <v>812</v>
      </c>
      <c r="I135" s="149"/>
      <c r="L135" s="33"/>
      <c r="M135" s="150"/>
      <c r="T135" s="54"/>
      <c r="AT135" s="18" t="s">
        <v>189</v>
      </c>
      <c r="AU135" s="18" t="s">
        <v>84</v>
      </c>
    </row>
    <row r="136" spans="2:65" s="13" customFormat="1">
      <c r="B136" s="159"/>
      <c r="D136" s="147" t="s">
        <v>193</v>
      </c>
      <c r="E136" s="160" t="s">
        <v>3</v>
      </c>
      <c r="F136" s="161" t="s">
        <v>759</v>
      </c>
      <c r="H136" s="162">
        <v>78.932000000000002</v>
      </c>
      <c r="I136" s="163"/>
      <c r="L136" s="159"/>
      <c r="M136" s="164"/>
      <c r="T136" s="165"/>
      <c r="AT136" s="160" t="s">
        <v>193</v>
      </c>
      <c r="AU136" s="160" t="s">
        <v>84</v>
      </c>
      <c r="AV136" s="13" t="s">
        <v>82</v>
      </c>
      <c r="AW136" s="13" t="s">
        <v>35</v>
      </c>
      <c r="AX136" s="13" t="s">
        <v>74</v>
      </c>
      <c r="AY136" s="160" t="s">
        <v>179</v>
      </c>
    </row>
    <row r="137" spans="2:65" s="13" customFormat="1">
      <c r="B137" s="159"/>
      <c r="D137" s="147" t="s">
        <v>193</v>
      </c>
      <c r="F137" s="161" t="s">
        <v>814</v>
      </c>
      <c r="H137" s="162">
        <v>80.510999999999996</v>
      </c>
      <c r="I137" s="163"/>
      <c r="L137" s="159"/>
      <c r="M137" s="164"/>
      <c r="T137" s="165"/>
      <c r="AT137" s="160" t="s">
        <v>193</v>
      </c>
      <c r="AU137" s="160" t="s">
        <v>84</v>
      </c>
      <c r="AV137" s="13" t="s">
        <v>82</v>
      </c>
      <c r="AW137" s="13" t="s">
        <v>4</v>
      </c>
      <c r="AX137" s="13" t="s">
        <v>78</v>
      </c>
      <c r="AY137" s="160" t="s">
        <v>179</v>
      </c>
    </row>
    <row r="138" spans="2:65" s="1" customFormat="1" ht="16.5" customHeight="1">
      <c r="B138" s="133"/>
      <c r="C138" s="134" t="s">
        <v>236</v>
      </c>
      <c r="D138" s="134" t="s">
        <v>184</v>
      </c>
      <c r="E138" s="135" t="s">
        <v>260</v>
      </c>
      <c r="F138" s="136" t="s">
        <v>261</v>
      </c>
      <c r="G138" s="137" t="s">
        <v>245</v>
      </c>
      <c r="H138" s="138">
        <v>108.85</v>
      </c>
      <c r="I138" s="139"/>
      <c r="J138" s="140">
        <f>ROUND(I138*H138,2)</f>
        <v>0</v>
      </c>
      <c r="K138" s="136" t="s">
        <v>187</v>
      </c>
      <c r="L138" s="33"/>
      <c r="M138" s="141" t="s">
        <v>3</v>
      </c>
      <c r="N138" s="142" t="s">
        <v>45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88</v>
      </c>
      <c r="AT138" s="145" t="s">
        <v>184</v>
      </c>
      <c r="AU138" s="145" t="s">
        <v>84</v>
      </c>
      <c r="AY138" s="18" t="s">
        <v>179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8" t="s">
        <v>78</v>
      </c>
      <c r="BK138" s="146">
        <f>ROUND(I138*H138,2)</f>
        <v>0</v>
      </c>
      <c r="BL138" s="18" t="s">
        <v>88</v>
      </c>
      <c r="BM138" s="145" t="s">
        <v>815</v>
      </c>
    </row>
    <row r="139" spans="2:65" s="1" customFormat="1" ht="19.5">
      <c r="B139" s="33"/>
      <c r="D139" s="147" t="s">
        <v>189</v>
      </c>
      <c r="F139" s="148" t="s">
        <v>263</v>
      </c>
      <c r="I139" s="149"/>
      <c r="L139" s="33"/>
      <c r="M139" s="150"/>
      <c r="T139" s="54"/>
      <c r="AT139" s="18" t="s">
        <v>189</v>
      </c>
      <c r="AU139" s="18" t="s">
        <v>84</v>
      </c>
    </row>
    <row r="140" spans="2:65" s="1" customFormat="1">
      <c r="B140" s="33"/>
      <c r="D140" s="151" t="s">
        <v>191</v>
      </c>
      <c r="F140" s="152" t="s">
        <v>264</v>
      </c>
      <c r="I140" s="149"/>
      <c r="L140" s="33"/>
      <c r="M140" s="150"/>
      <c r="T140" s="54"/>
      <c r="AT140" s="18" t="s">
        <v>191</v>
      </c>
      <c r="AU140" s="18" t="s">
        <v>84</v>
      </c>
    </row>
    <row r="141" spans="2:65" s="12" customFormat="1">
      <c r="B141" s="153"/>
      <c r="D141" s="147" t="s">
        <v>193</v>
      </c>
      <c r="E141" s="154" t="s">
        <v>3</v>
      </c>
      <c r="F141" s="155" t="s">
        <v>816</v>
      </c>
      <c r="H141" s="154" t="s">
        <v>3</v>
      </c>
      <c r="I141" s="156"/>
      <c r="L141" s="153"/>
      <c r="M141" s="157"/>
      <c r="T141" s="158"/>
      <c r="AT141" s="154" t="s">
        <v>193</v>
      </c>
      <c r="AU141" s="154" t="s">
        <v>84</v>
      </c>
      <c r="AV141" s="12" t="s">
        <v>78</v>
      </c>
      <c r="AW141" s="12" t="s">
        <v>35</v>
      </c>
      <c r="AX141" s="12" t="s">
        <v>74</v>
      </c>
      <c r="AY141" s="154" t="s">
        <v>179</v>
      </c>
    </row>
    <row r="142" spans="2:65" s="13" customFormat="1">
      <c r="B142" s="159"/>
      <c r="D142" s="147" t="s">
        <v>193</v>
      </c>
      <c r="E142" s="160" t="s">
        <v>3</v>
      </c>
      <c r="F142" s="161" t="s">
        <v>817</v>
      </c>
      <c r="H142" s="162">
        <v>1.21</v>
      </c>
      <c r="I142" s="163"/>
      <c r="L142" s="159"/>
      <c r="M142" s="164"/>
      <c r="T142" s="165"/>
      <c r="AT142" s="160" t="s">
        <v>193</v>
      </c>
      <c r="AU142" s="160" t="s">
        <v>84</v>
      </c>
      <c r="AV142" s="13" t="s">
        <v>82</v>
      </c>
      <c r="AW142" s="13" t="s">
        <v>35</v>
      </c>
      <c r="AX142" s="13" t="s">
        <v>74</v>
      </c>
      <c r="AY142" s="160" t="s">
        <v>179</v>
      </c>
    </row>
    <row r="143" spans="2:65" s="13" customFormat="1">
      <c r="B143" s="159"/>
      <c r="D143" s="147" t="s">
        <v>193</v>
      </c>
      <c r="E143" s="160" t="s">
        <v>3</v>
      </c>
      <c r="F143" s="161" t="s">
        <v>818</v>
      </c>
      <c r="H143" s="162">
        <v>3.13</v>
      </c>
      <c r="I143" s="163"/>
      <c r="L143" s="159"/>
      <c r="M143" s="164"/>
      <c r="T143" s="165"/>
      <c r="AT143" s="160" t="s">
        <v>193</v>
      </c>
      <c r="AU143" s="160" t="s">
        <v>84</v>
      </c>
      <c r="AV143" s="13" t="s">
        <v>82</v>
      </c>
      <c r="AW143" s="13" t="s">
        <v>35</v>
      </c>
      <c r="AX143" s="13" t="s">
        <v>74</v>
      </c>
      <c r="AY143" s="160" t="s">
        <v>179</v>
      </c>
    </row>
    <row r="144" spans="2:65" s="12" customFormat="1">
      <c r="B144" s="153"/>
      <c r="D144" s="147" t="s">
        <v>193</v>
      </c>
      <c r="E144" s="154" t="s">
        <v>3</v>
      </c>
      <c r="F144" s="155" t="s">
        <v>819</v>
      </c>
      <c r="H144" s="154" t="s">
        <v>3</v>
      </c>
      <c r="I144" s="156"/>
      <c r="L144" s="153"/>
      <c r="M144" s="157"/>
      <c r="T144" s="158"/>
      <c r="AT144" s="154" t="s">
        <v>193</v>
      </c>
      <c r="AU144" s="154" t="s">
        <v>84</v>
      </c>
      <c r="AV144" s="12" t="s">
        <v>78</v>
      </c>
      <c r="AW144" s="12" t="s">
        <v>35</v>
      </c>
      <c r="AX144" s="12" t="s">
        <v>74</v>
      </c>
      <c r="AY144" s="154" t="s">
        <v>179</v>
      </c>
    </row>
    <row r="145" spans="2:65" s="13" customFormat="1">
      <c r="B145" s="159"/>
      <c r="D145" s="147" t="s">
        <v>193</v>
      </c>
      <c r="E145" s="160" t="s">
        <v>3</v>
      </c>
      <c r="F145" s="161" t="s">
        <v>820</v>
      </c>
      <c r="H145" s="162">
        <v>104.51</v>
      </c>
      <c r="I145" s="163"/>
      <c r="L145" s="159"/>
      <c r="M145" s="164"/>
      <c r="T145" s="165"/>
      <c r="AT145" s="160" t="s">
        <v>193</v>
      </c>
      <c r="AU145" s="160" t="s">
        <v>84</v>
      </c>
      <c r="AV145" s="13" t="s">
        <v>82</v>
      </c>
      <c r="AW145" s="13" t="s">
        <v>35</v>
      </c>
      <c r="AX145" s="13" t="s">
        <v>74</v>
      </c>
      <c r="AY145" s="160" t="s">
        <v>179</v>
      </c>
    </row>
    <row r="146" spans="2:65" s="15" customFormat="1">
      <c r="B146" s="183"/>
      <c r="D146" s="147" t="s">
        <v>193</v>
      </c>
      <c r="E146" s="184" t="s">
        <v>3</v>
      </c>
      <c r="F146" s="185" t="s">
        <v>278</v>
      </c>
      <c r="H146" s="186">
        <v>108.85</v>
      </c>
      <c r="I146" s="187"/>
      <c r="L146" s="183"/>
      <c r="M146" s="188"/>
      <c r="T146" s="189"/>
      <c r="AT146" s="184" t="s">
        <v>193</v>
      </c>
      <c r="AU146" s="184" t="s">
        <v>84</v>
      </c>
      <c r="AV146" s="15" t="s">
        <v>88</v>
      </c>
      <c r="AW146" s="15" t="s">
        <v>35</v>
      </c>
      <c r="AX146" s="15" t="s">
        <v>78</v>
      </c>
      <c r="AY146" s="184" t="s">
        <v>179</v>
      </c>
    </row>
    <row r="147" spans="2:65" s="1" customFormat="1" ht="24.2" customHeight="1">
      <c r="B147" s="133"/>
      <c r="C147" s="166" t="s">
        <v>242</v>
      </c>
      <c r="D147" s="166" t="s">
        <v>237</v>
      </c>
      <c r="E147" s="167" t="s">
        <v>280</v>
      </c>
      <c r="F147" s="168" t="s">
        <v>281</v>
      </c>
      <c r="G147" s="169" t="s">
        <v>245</v>
      </c>
      <c r="H147" s="170">
        <v>114.29300000000001</v>
      </c>
      <c r="I147" s="171"/>
      <c r="J147" s="172">
        <f>ROUND(I147*H147,2)</f>
        <v>0</v>
      </c>
      <c r="K147" s="168" t="s">
        <v>187</v>
      </c>
      <c r="L147" s="173"/>
      <c r="M147" s="174" t="s">
        <v>3</v>
      </c>
      <c r="N147" s="175" t="s">
        <v>45</v>
      </c>
      <c r="P147" s="143">
        <f>O147*H147</f>
        <v>0</v>
      </c>
      <c r="Q147" s="143">
        <v>1E-4</v>
      </c>
      <c r="R147" s="143">
        <f>Q147*H147</f>
        <v>1.1429300000000002E-2</v>
      </c>
      <c r="S147" s="143">
        <v>0</v>
      </c>
      <c r="T147" s="144">
        <f>S147*H147</f>
        <v>0</v>
      </c>
      <c r="AR147" s="145" t="s">
        <v>236</v>
      </c>
      <c r="AT147" s="145" t="s">
        <v>237</v>
      </c>
      <c r="AU147" s="145" t="s">
        <v>84</v>
      </c>
      <c r="AY147" s="18" t="s">
        <v>179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8" t="s">
        <v>78</v>
      </c>
      <c r="BK147" s="146">
        <f>ROUND(I147*H147,2)</f>
        <v>0</v>
      </c>
      <c r="BL147" s="18" t="s">
        <v>88</v>
      </c>
      <c r="BM147" s="145" t="s">
        <v>821</v>
      </c>
    </row>
    <row r="148" spans="2:65" s="1" customFormat="1">
      <c r="B148" s="33"/>
      <c r="D148" s="147" t="s">
        <v>189</v>
      </c>
      <c r="F148" s="148" t="s">
        <v>281</v>
      </c>
      <c r="I148" s="149"/>
      <c r="L148" s="33"/>
      <c r="M148" s="150"/>
      <c r="T148" s="54"/>
      <c r="AT148" s="18" t="s">
        <v>189</v>
      </c>
      <c r="AU148" s="18" t="s">
        <v>84</v>
      </c>
    </row>
    <row r="149" spans="2:65" s="12" customFormat="1">
      <c r="B149" s="153"/>
      <c r="D149" s="147" t="s">
        <v>193</v>
      </c>
      <c r="E149" s="154" t="s">
        <v>3</v>
      </c>
      <c r="F149" s="155" t="s">
        <v>816</v>
      </c>
      <c r="H149" s="154" t="s">
        <v>3</v>
      </c>
      <c r="I149" s="156"/>
      <c r="L149" s="153"/>
      <c r="M149" s="157"/>
      <c r="T149" s="158"/>
      <c r="AT149" s="154" t="s">
        <v>193</v>
      </c>
      <c r="AU149" s="154" t="s">
        <v>84</v>
      </c>
      <c r="AV149" s="12" t="s">
        <v>78</v>
      </c>
      <c r="AW149" s="12" t="s">
        <v>35</v>
      </c>
      <c r="AX149" s="12" t="s">
        <v>74</v>
      </c>
      <c r="AY149" s="154" t="s">
        <v>179</v>
      </c>
    </row>
    <row r="150" spans="2:65" s="13" customFormat="1">
      <c r="B150" s="159"/>
      <c r="D150" s="147" t="s">
        <v>193</v>
      </c>
      <c r="E150" s="160" t="s">
        <v>3</v>
      </c>
      <c r="F150" s="161" t="s">
        <v>817</v>
      </c>
      <c r="H150" s="162">
        <v>1.21</v>
      </c>
      <c r="I150" s="163"/>
      <c r="L150" s="159"/>
      <c r="M150" s="164"/>
      <c r="T150" s="165"/>
      <c r="AT150" s="160" t="s">
        <v>193</v>
      </c>
      <c r="AU150" s="160" t="s">
        <v>84</v>
      </c>
      <c r="AV150" s="13" t="s">
        <v>82</v>
      </c>
      <c r="AW150" s="13" t="s">
        <v>35</v>
      </c>
      <c r="AX150" s="13" t="s">
        <v>74</v>
      </c>
      <c r="AY150" s="160" t="s">
        <v>179</v>
      </c>
    </row>
    <row r="151" spans="2:65" s="13" customFormat="1">
      <c r="B151" s="159"/>
      <c r="D151" s="147" t="s">
        <v>193</v>
      </c>
      <c r="E151" s="160" t="s">
        <v>3</v>
      </c>
      <c r="F151" s="161" t="s">
        <v>818</v>
      </c>
      <c r="H151" s="162">
        <v>3.13</v>
      </c>
      <c r="I151" s="163"/>
      <c r="L151" s="159"/>
      <c r="M151" s="164"/>
      <c r="T151" s="165"/>
      <c r="AT151" s="160" t="s">
        <v>193</v>
      </c>
      <c r="AU151" s="160" t="s">
        <v>84</v>
      </c>
      <c r="AV151" s="13" t="s">
        <v>82</v>
      </c>
      <c r="AW151" s="13" t="s">
        <v>35</v>
      </c>
      <c r="AX151" s="13" t="s">
        <v>74</v>
      </c>
      <c r="AY151" s="160" t="s">
        <v>179</v>
      </c>
    </row>
    <row r="152" spans="2:65" s="12" customFormat="1">
      <c r="B152" s="153"/>
      <c r="D152" s="147" t="s">
        <v>193</v>
      </c>
      <c r="E152" s="154" t="s">
        <v>3</v>
      </c>
      <c r="F152" s="155" t="s">
        <v>819</v>
      </c>
      <c r="H152" s="154" t="s">
        <v>3</v>
      </c>
      <c r="I152" s="156"/>
      <c r="L152" s="153"/>
      <c r="M152" s="157"/>
      <c r="T152" s="158"/>
      <c r="AT152" s="154" t="s">
        <v>193</v>
      </c>
      <c r="AU152" s="154" t="s">
        <v>84</v>
      </c>
      <c r="AV152" s="12" t="s">
        <v>78</v>
      </c>
      <c r="AW152" s="12" t="s">
        <v>35</v>
      </c>
      <c r="AX152" s="12" t="s">
        <v>74</v>
      </c>
      <c r="AY152" s="154" t="s">
        <v>179</v>
      </c>
    </row>
    <row r="153" spans="2:65" s="13" customFormat="1">
      <c r="B153" s="159"/>
      <c r="D153" s="147" t="s">
        <v>193</v>
      </c>
      <c r="E153" s="160" t="s">
        <v>3</v>
      </c>
      <c r="F153" s="161" t="s">
        <v>820</v>
      </c>
      <c r="H153" s="162">
        <v>104.51</v>
      </c>
      <c r="I153" s="163"/>
      <c r="L153" s="159"/>
      <c r="M153" s="164"/>
      <c r="T153" s="165"/>
      <c r="AT153" s="160" t="s">
        <v>193</v>
      </c>
      <c r="AU153" s="160" t="s">
        <v>84</v>
      </c>
      <c r="AV153" s="13" t="s">
        <v>82</v>
      </c>
      <c r="AW153" s="13" t="s">
        <v>35</v>
      </c>
      <c r="AX153" s="13" t="s">
        <v>74</v>
      </c>
      <c r="AY153" s="160" t="s">
        <v>179</v>
      </c>
    </row>
    <row r="154" spans="2:65" s="15" customFormat="1">
      <c r="B154" s="183"/>
      <c r="D154" s="147" t="s">
        <v>193</v>
      </c>
      <c r="E154" s="184" t="s">
        <v>3</v>
      </c>
      <c r="F154" s="185" t="s">
        <v>278</v>
      </c>
      <c r="H154" s="186">
        <v>108.85</v>
      </c>
      <c r="I154" s="187"/>
      <c r="L154" s="183"/>
      <c r="M154" s="188"/>
      <c r="T154" s="189"/>
      <c r="AT154" s="184" t="s">
        <v>193</v>
      </c>
      <c r="AU154" s="184" t="s">
        <v>84</v>
      </c>
      <c r="AV154" s="15" t="s">
        <v>88</v>
      </c>
      <c r="AW154" s="15" t="s">
        <v>35</v>
      </c>
      <c r="AX154" s="15" t="s">
        <v>78</v>
      </c>
      <c r="AY154" s="184" t="s">
        <v>179</v>
      </c>
    </row>
    <row r="155" spans="2:65" s="13" customFormat="1">
      <c r="B155" s="159"/>
      <c r="D155" s="147" t="s">
        <v>193</v>
      </c>
      <c r="F155" s="161" t="s">
        <v>822</v>
      </c>
      <c r="H155" s="162">
        <v>114.29300000000001</v>
      </c>
      <c r="I155" s="163"/>
      <c r="L155" s="159"/>
      <c r="M155" s="164"/>
      <c r="T155" s="165"/>
      <c r="AT155" s="160" t="s">
        <v>193</v>
      </c>
      <c r="AU155" s="160" t="s">
        <v>84</v>
      </c>
      <c r="AV155" s="13" t="s">
        <v>82</v>
      </c>
      <c r="AW155" s="13" t="s">
        <v>4</v>
      </c>
      <c r="AX155" s="13" t="s">
        <v>78</v>
      </c>
      <c r="AY155" s="160" t="s">
        <v>179</v>
      </c>
    </row>
    <row r="156" spans="2:65" s="1" customFormat="1" ht="24.2" customHeight="1">
      <c r="B156" s="133"/>
      <c r="C156" s="134" t="s">
        <v>249</v>
      </c>
      <c r="D156" s="134" t="s">
        <v>184</v>
      </c>
      <c r="E156" s="135" t="s">
        <v>823</v>
      </c>
      <c r="F156" s="136" t="s">
        <v>824</v>
      </c>
      <c r="G156" s="137" t="s">
        <v>107</v>
      </c>
      <c r="H156" s="138">
        <v>80.569999999999993</v>
      </c>
      <c r="I156" s="139"/>
      <c r="J156" s="140">
        <f>ROUND(I156*H156,2)</f>
        <v>0</v>
      </c>
      <c r="K156" s="136" t="s">
        <v>187</v>
      </c>
      <c r="L156" s="33"/>
      <c r="M156" s="141" t="s">
        <v>3</v>
      </c>
      <c r="N156" s="142" t="s">
        <v>45</v>
      </c>
      <c r="P156" s="143">
        <f>O156*H156</f>
        <v>0</v>
      </c>
      <c r="Q156" s="143">
        <v>2.7499999999999998E-3</v>
      </c>
      <c r="R156" s="143">
        <f>Q156*H156</f>
        <v>0.22156749999999997</v>
      </c>
      <c r="S156" s="143">
        <v>0</v>
      </c>
      <c r="T156" s="144">
        <f>S156*H156</f>
        <v>0</v>
      </c>
      <c r="AR156" s="145" t="s">
        <v>88</v>
      </c>
      <c r="AT156" s="145" t="s">
        <v>184</v>
      </c>
      <c r="AU156" s="145" t="s">
        <v>84</v>
      </c>
      <c r="AY156" s="18" t="s">
        <v>179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8" t="s">
        <v>78</v>
      </c>
      <c r="BK156" s="146">
        <f>ROUND(I156*H156,2)</f>
        <v>0</v>
      </c>
      <c r="BL156" s="18" t="s">
        <v>88</v>
      </c>
      <c r="BM156" s="145" t="s">
        <v>825</v>
      </c>
    </row>
    <row r="157" spans="2:65" s="1" customFormat="1" ht="19.5">
      <c r="B157" s="33"/>
      <c r="D157" s="147" t="s">
        <v>189</v>
      </c>
      <c r="F157" s="148" t="s">
        <v>826</v>
      </c>
      <c r="I157" s="149"/>
      <c r="L157" s="33"/>
      <c r="M157" s="150"/>
      <c r="T157" s="54"/>
      <c r="AT157" s="18" t="s">
        <v>189</v>
      </c>
      <c r="AU157" s="18" t="s">
        <v>84</v>
      </c>
    </row>
    <row r="158" spans="2:65" s="1" customFormat="1">
      <c r="B158" s="33"/>
      <c r="D158" s="151" t="s">
        <v>191</v>
      </c>
      <c r="F158" s="152" t="s">
        <v>827</v>
      </c>
      <c r="I158" s="149"/>
      <c r="L158" s="33"/>
      <c r="M158" s="150"/>
      <c r="T158" s="54"/>
      <c r="AT158" s="18" t="s">
        <v>191</v>
      </c>
      <c r="AU158" s="18" t="s">
        <v>84</v>
      </c>
    </row>
    <row r="159" spans="2:65" s="13" customFormat="1">
      <c r="B159" s="159"/>
      <c r="D159" s="147" t="s">
        <v>193</v>
      </c>
      <c r="E159" s="160" t="s">
        <v>3</v>
      </c>
      <c r="F159" s="161" t="s">
        <v>762</v>
      </c>
      <c r="H159" s="162">
        <v>80.569999999999993</v>
      </c>
      <c r="I159" s="163"/>
      <c r="L159" s="159"/>
      <c r="M159" s="164"/>
      <c r="T159" s="165"/>
      <c r="AT159" s="160" t="s">
        <v>193</v>
      </c>
      <c r="AU159" s="160" t="s">
        <v>84</v>
      </c>
      <c r="AV159" s="13" t="s">
        <v>82</v>
      </c>
      <c r="AW159" s="13" t="s">
        <v>35</v>
      </c>
      <c r="AX159" s="13" t="s">
        <v>74</v>
      </c>
      <c r="AY159" s="160" t="s">
        <v>179</v>
      </c>
    </row>
    <row r="160" spans="2:65" s="1" customFormat="1" ht="24.2" customHeight="1">
      <c r="B160" s="133"/>
      <c r="C160" s="134" t="s">
        <v>254</v>
      </c>
      <c r="D160" s="134" t="s">
        <v>184</v>
      </c>
      <c r="E160" s="135" t="s">
        <v>342</v>
      </c>
      <c r="F160" s="136" t="s">
        <v>343</v>
      </c>
      <c r="G160" s="137" t="s">
        <v>107</v>
      </c>
      <c r="H160" s="138">
        <v>78.932000000000002</v>
      </c>
      <c r="I160" s="139"/>
      <c r="J160" s="140">
        <f>ROUND(I160*H160,2)</f>
        <v>0</v>
      </c>
      <c r="K160" s="136" t="s">
        <v>187</v>
      </c>
      <c r="L160" s="33"/>
      <c r="M160" s="141" t="s">
        <v>3</v>
      </c>
      <c r="N160" s="142" t="s">
        <v>45</v>
      </c>
      <c r="P160" s="143">
        <f>O160*H160</f>
        <v>0</v>
      </c>
      <c r="Q160" s="143">
        <v>2.7499999999999998E-3</v>
      </c>
      <c r="R160" s="143">
        <f>Q160*H160</f>
        <v>0.21706300000000001</v>
      </c>
      <c r="S160" s="143">
        <v>0</v>
      </c>
      <c r="T160" s="144">
        <f>S160*H160</f>
        <v>0</v>
      </c>
      <c r="AR160" s="145" t="s">
        <v>88</v>
      </c>
      <c r="AT160" s="145" t="s">
        <v>184</v>
      </c>
      <c r="AU160" s="145" t="s">
        <v>84</v>
      </c>
      <c r="AY160" s="18" t="s">
        <v>179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8" t="s">
        <v>78</v>
      </c>
      <c r="BK160" s="146">
        <f>ROUND(I160*H160,2)</f>
        <v>0</v>
      </c>
      <c r="BL160" s="18" t="s">
        <v>88</v>
      </c>
      <c r="BM160" s="145" t="s">
        <v>828</v>
      </c>
    </row>
    <row r="161" spans="2:65" s="1" customFormat="1" ht="19.5">
      <c r="B161" s="33"/>
      <c r="D161" s="147" t="s">
        <v>189</v>
      </c>
      <c r="F161" s="148" t="s">
        <v>345</v>
      </c>
      <c r="I161" s="149"/>
      <c r="L161" s="33"/>
      <c r="M161" s="150"/>
      <c r="T161" s="54"/>
      <c r="AT161" s="18" t="s">
        <v>189</v>
      </c>
      <c r="AU161" s="18" t="s">
        <v>84</v>
      </c>
    </row>
    <row r="162" spans="2:65" s="1" customFormat="1">
      <c r="B162" s="33"/>
      <c r="D162" s="151" t="s">
        <v>191</v>
      </c>
      <c r="F162" s="152" t="s">
        <v>346</v>
      </c>
      <c r="I162" s="149"/>
      <c r="L162" s="33"/>
      <c r="M162" s="150"/>
      <c r="T162" s="54"/>
      <c r="AT162" s="18" t="s">
        <v>191</v>
      </c>
      <c r="AU162" s="18" t="s">
        <v>84</v>
      </c>
    </row>
    <row r="163" spans="2:65" s="13" customFormat="1">
      <c r="B163" s="159"/>
      <c r="D163" s="147" t="s">
        <v>193</v>
      </c>
      <c r="E163" s="160" t="s">
        <v>3</v>
      </c>
      <c r="F163" s="161" t="s">
        <v>759</v>
      </c>
      <c r="H163" s="162">
        <v>78.932000000000002</v>
      </c>
      <c r="I163" s="163"/>
      <c r="L163" s="159"/>
      <c r="M163" s="164"/>
      <c r="T163" s="165"/>
      <c r="AT163" s="160" t="s">
        <v>193</v>
      </c>
      <c r="AU163" s="160" t="s">
        <v>84</v>
      </c>
      <c r="AV163" s="13" t="s">
        <v>82</v>
      </c>
      <c r="AW163" s="13" t="s">
        <v>35</v>
      </c>
      <c r="AX163" s="13" t="s">
        <v>74</v>
      </c>
      <c r="AY163" s="160" t="s">
        <v>179</v>
      </c>
    </row>
    <row r="164" spans="2:65" s="1" customFormat="1" ht="16.5" customHeight="1">
      <c r="B164" s="133"/>
      <c r="C164" s="134" t="s">
        <v>9</v>
      </c>
      <c r="D164" s="134" t="s">
        <v>184</v>
      </c>
      <c r="E164" s="135" t="s">
        <v>829</v>
      </c>
      <c r="F164" s="136" t="s">
        <v>830</v>
      </c>
      <c r="G164" s="137" t="s">
        <v>107</v>
      </c>
      <c r="H164" s="138">
        <v>57.99</v>
      </c>
      <c r="I164" s="139"/>
      <c r="J164" s="140">
        <f>ROUND(I164*H164,2)</f>
        <v>0</v>
      </c>
      <c r="K164" s="136" t="s">
        <v>187</v>
      </c>
      <c r="L164" s="33"/>
      <c r="M164" s="141" t="s">
        <v>3</v>
      </c>
      <c r="N164" s="142" t="s">
        <v>45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88</v>
      </c>
      <c r="AT164" s="145" t="s">
        <v>184</v>
      </c>
      <c r="AU164" s="145" t="s">
        <v>84</v>
      </c>
      <c r="AY164" s="18" t="s">
        <v>179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8" t="s">
        <v>78</v>
      </c>
      <c r="BK164" s="146">
        <f>ROUND(I164*H164,2)</f>
        <v>0</v>
      </c>
      <c r="BL164" s="18" t="s">
        <v>88</v>
      </c>
      <c r="BM164" s="145" t="s">
        <v>831</v>
      </c>
    </row>
    <row r="165" spans="2:65" s="1" customFormat="1" ht="19.5">
      <c r="B165" s="33"/>
      <c r="D165" s="147" t="s">
        <v>189</v>
      </c>
      <c r="F165" s="148" t="s">
        <v>832</v>
      </c>
      <c r="I165" s="149"/>
      <c r="L165" s="33"/>
      <c r="M165" s="150"/>
      <c r="T165" s="54"/>
      <c r="AT165" s="18" t="s">
        <v>189</v>
      </c>
      <c r="AU165" s="18" t="s">
        <v>84</v>
      </c>
    </row>
    <row r="166" spans="2:65" s="1" customFormat="1">
      <c r="B166" s="33"/>
      <c r="D166" s="151" t="s">
        <v>191</v>
      </c>
      <c r="F166" s="152" t="s">
        <v>833</v>
      </c>
      <c r="I166" s="149"/>
      <c r="L166" s="33"/>
      <c r="M166" s="150"/>
      <c r="T166" s="54"/>
      <c r="AT166" s="18" t="s">
        <v>191</v>
      </c>
      <c r="AU166" s="18" t="s">
        <v>84</v>
      </c>
    </row>
    <row r="167" spans="2:65" s="13" customFormat="1">
      <c r="B167" s="159"/>
      <c r="D167" s="147" t="s">
        <v>193</v>
      </c>
      <c r="E167" s="160" t="s">
        <v>3</v>
      </c>
      <c r="F167" s="161" t="s">
        <v>834</v>
      </c>
      <c r="H167" s="162">
        <v>57.99</v>
      </c>
      <c r="I167" s="163"/>
      <c r="L167" s="159"/>
      <c r="M167" s="164"/>
      <c r="T167" s="165"/>
      <c r="AT167" s="160" t="s">
        <v>193</v>
      </c>
      <c r="AU167" s="160" t="s">
        <v>84</v>
      </c>
      <c r="AV167" s="13" t="s">
        <v>82</v>
      </c>
      <c r="AW167" s="13" t="s">
        <v>35</v>
      </c>
      <c r="AX167" s="13" t="s">
        <v>74</v>
      </c>
      <c r="AY167" s="160" t="s">
        <v>179</v>
      </c>
    </row>
    <row r="168" spans="2:65" s="11" customFormat="1" ht="22.9" customHeight="1">
      <c r="B168" s="121"/>
      <c r="D168" s="122" t="s">
        <v>73</v>
      </c>
      <c r="E168" s="131" t="s">
        <v>242</v>
      </c>
      <c r="F168" s="131" t="s">
        <v>390</v>
      </c>
      <c r="I168" s="124"/>
      <c r="J168" s="132">
        <f>BK168</f>
        <v>0</v>
      </c>
      <c r="L168" s="121"/>
      <c r="M168" s="126"/>
      <c r="P168" s="127">
        <f>P169+P175</f>
        <v>0</v>
      </c>
      <c r="R168" s="127">
        <f>R169+R175</f>
        <v>0</v>
      </c>
      <c r="T168" s="128">
        <f>T169+T175</f>
        <v>0</v>
      </c>
      <c r="AR168" s="122" t="s">
        <v>78</v>
      </c>
      <c r="AT168" s="129" t="s">
        <v>73</v>
      </c>
      <c r="AU168" s="129" t="s">
        <v>78</v>
      </c>
      <c r="AY168" s="122" t="s">
        <v>179</v>
      </c>
      <c r="BK168" s="130">
        <f>BK169+BK175</f>
        <v>0</v>
      </c>
    </row>
    <row r="169" spans="2:65" s="11" customFormat="1" ht="20.85" customHeight="1">
      <c r="B169" s="121"/>
      <c r="D169" s="122" t="s">
        <v>73</v>
      </c>
      <c r="E169" s="131" t="s">
        <v>498</v>
      </c>
      <c r="F169" s="131" t="s">
        <v>499</v>
      </c>
      <c r="I169" s="124"/>
      <c r="J169" s="132">
        <f>BK169</f>
        <v>0</v>
      </c>
      <c r="L169" s="121"/>
      <c r="M169" s="126"/>
      <c r="P169" s="127">
        <f>SUM(P170:P174)</f>
        <v>0</v>
      </c>
      <c r="R169" s="127">
        <f>SUM(R170:R174)</f>
        <v>0</v>
      </c>
      <c r="T169" s="128">
        <f>SUM(T170:T174)</f>
        <v>0</v>
      </c>
      <c r="AR169" s="122" t="s">
        <v>78</v>
      </c>
      <c r="AT169" s="129" t="s">
        <v>73</v>
      </c>
      <c r="AU169" s="129" t="s">
        <v>82</v>
      </c>
      <c r="AY169" s="122" t="s">
        <v>179</v>
      </c>
      <c r="BK169" s="130">
        <f>SUM(BK170:BK174)</f>
        <v>0</v>
      </c>
    </row>
    <row r="170" spans="2:65" s="1" customFormat="1" ht="16.5" customHeight="1">
      <c r="B170" s="133"/>
      <c r="C170" s="134" t="s">
        <v>279</v>
      </c>
      <c r="D170" s="134" t="s">
        <v>184</v>
      </c>
      <c r="E170" s="135" t="s">
        <v>835</v>
      </c>
      <c r="F170" s="136" t="s">
        <v>836</v>
      </c>
      <c r="G170" s="137" t="s">
        <v>107</v>
      </c>
      <c r="H170" s="138">
        <v>1193.654</v>
      </c>
      <c r="I170" s="139"/>
      <c r="J170" s="140">
        <f>ROUND(I170*H170,2)</f>
        <v>0</v>
      </c>
      <c r="K170" s="136" t="s">
        <v>187</v>
      </c>
      <c r="L170" s="33"/>
      <c r="M170" s="141" t="s">
        <v>3</v>
      </c>
      <c r="N170" s="142" t="s">
        <v>45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88</v>
      </c>
      <c r="AT170" s="145" t="s">
        <v>184</v>
      </c>
      <c r="AU170" s="145" t="s">
        <v>84</v>
      </c>
      <c r="AY170" s="18" t="s">
        <v>179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8" t="s">
        <v>78</v>
      </c>
      <c r="BK170" s="146">
        <f>ROUND(I170*H170,2)</f>
        <v>0</v>
      </c>
      <c r="BL170" s="18" t="s">
        <v>88</v>
      </c>
      <c r="BM170" s="145" t="s">
        <v>837</v>
      </c>
    </row>
    <row r="171" spans="2:65" s="1" customFormat="1" ht="19.5">
      <c r="B171" s="33"/>
      <c r="D171" s="147" t="s">
        <v>189</v>
      </c>
      <c r="F171" s="148" t="s">
        <v>838</v>
      </c>
      <c r="I171" s="149"/>
      <c r="L171" s="33"/>
      <c r="M171" s="150"/>
      <c r="T171" s="54"/>
      <c r="AT171" s="18" t="s">
        <v>189</v>
      </c>
      <c r="AU171" s="18" t="s">
        <v>84</v>
      </c>
    </row>
    <row r="172" spans="2:65" s="1" customFormat="1">
      <c r="B172" s="33"/>
      <c r="D172" s="151" t="s">
        <v>191</v>
      </c>
      <c r="F172" s="152" t="s">
        <v>839</v>
      </c>
      <c r="I172" s="149"/>
      <c r="L172" s="33"/>
      <c r="M172" s="150"/>
      <c r="T172" s="54"/>
      <c r="AT172" s="18" t="s">
        <v>191</v>
      </c>
      <c r="AU172" s="18" t="s">
        <v>84</v>
      </c>
    </row>
    <row r="173" spans="2:65" s="13" customFormat="1">
      <c r="B173" s="159"/>
      <c r="D173" s="147" t="s">
        <v>193</v>
      </c>
      <c r="E173" s="160" t="s">
        <v>3</v>
      </c>
      <c r="F173" s="161" t="s">
        <v>765</v>
      </c>
      <c r="H173" s="162">
        <v>444.13</v>
      </c>
      <c r="I173" s="163"/>
      <c r="L173" s="159"/>
      <c r="M173" s="164"/>
      <c r="T173" s="165"/>
      <c r="AT173" s="160" t="s">
        <v>193</v>
      </c>
      <c r="AU173" s="160" t="s">
        <v>84</v>
      </c>
      <c r="AV173" s="13" t="s">
        <v>82</v>
      </c>
      <c r="AW173" s="13" t="s">
        <v>35</v>
      </c>
      <c r="AX173" s="13" t="s">
        <v>74</v>
      </c>
      <c r="AY173" s="160" t="s">
        <v>179</v>
      </c>
    </row>
    <row r="174" spans="2:65" s="13" customFormat="1">
      <c r="B174" s="159"/>
      <c r="D174" s="147" t="s">
        <v>193</v>
      </c>
      <c r="E174" s="160" t="s">
        <v>3</v>
      </c>
      <c r="F174" s="161" t="s">
        <v>768</v>
      </c>
      <c r="H174" s="162">
        <v>749.524</v>
      </c>
      <c r="I174" s="163"/>
      <c r="L174" s="159"/>
      <c r="M174" s="164"/>
      <c r="T174" s="165"/>
      <c r="AT174" s="160" t="s">
        <v>193</v>
      </c>
      <c r="AU174" s="160" t="s">
        <v>84</v>
      </c>
      <c r="AV174" s="13" t="s">
        <v>82</v>
      </c>
      <c r="AW174" s="13" t="s">
        <v>35</v>
      </c>
      <c r="AX174" s="13" t="s">
        <v>74</v>
      </c>
      <c r="AY174" s="160" t="s">
        <v>179</v>
      </c>
    </row>
    <row r="175" spans="2:65" s="11" customFormat="1" ht="20.85" customHeight="1">
      <c r="B175" s="121"/>
      <c r="D175" s="122" t="s">
        <v>73</v>
      </c>
      <c r="E175" s="131" t="s">
        <v>507</v>
      </c>
      <c r="F175" s="131" t="s">
        <v>508</v>
      </c>
      <c r="I175" s="124"/>
      <c r="J175" s="132">
        <f>BK175</f>
        <v>0</v>
      </c>
      <c r="L175" s="121"/>
      <c r="M175" s="126"/>
      <c r="P175" s="127">
        <f>SUM(P176:P178)</f>
        <v>0</v>
      </c>
      <c r="R175" s="127">
        <f>SUM(R176:R178)</f>
        <v>0</v>
      </c>
      <c r="T175" s="128">
        <f>SUM(T176:T178)</f>
        <v>0</v>
      </c>
      <c r="AR175" s="122" t="s">
        <v>78</v>
      </c>
      <c r="AT175" s="129" t="s">
        <v>73</v>
      </c>
      <c r="AU175" s="129" t="s">
        <v>82</v>
      </c>
      <c r="AY175" s="122" t="s">
        <v>179</v>
      </c>
      <c r="BK175" s="130">
        <f>SUM(BK176:BK178)</f>
        <v>0</v>
      </c>
    </row>
    <row r="176" spans="2:65" s="1" customFormat="1" ht="21.75" customHeight="1">
      <c r="B176" s="133"/>
      <c r="C176" s="134" t="s">
        <v>283</v>
      </c>
      <c r="D176" s="134" t="s">
        <v>184</v>
      </c>
      <c r="E176" s="135" t="s">
        <v>510</v>
      </c>
      <c r="F176" s="136" t="s">
        <v>511</v>
      </c>
      <c r="G176" s="137" t="s">
        <v>512</v>
      </c>
      <c r="H176" s="138">
        <v>6.5739999999999998</v>
      </c>
      <c r="I176" s="139"/>
      <c r="J176" s="140">
        <f>ROUND(I176*H176,2)</f>
        <v>0</v>
      </c>
      <c r="K176" s="136" t="s">
        <v>187</v>
      </c>
      <c r="L176" s="33"/>
      <c r="M176" s="141" t="s">
        <v>3</v>
      </c>
      <c r="N176" s="142" t="s">
        <v>45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88</v>
      </c>
      <c r="AT176" s="145" t="s">
        <v>184</v>
      </c>
      <c r="AU176" s="145" t="s">
        <v>84</v>
      </c>
      <c r="AY176" s="18" t="s">
        <v>179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8" t="s">
        <v>78</v>
      </c>
      <c r="BK176" s="146">
        <f>ROUND(I176*H176,2)</f>
        <v>0</v>
      </c>
      <c r="BL176" s="18" t="s">
        <v>88</v>
      </c>
      <c r="BM176" s="145" t="s">
        <v>840</v>
      </c>
    </row>
    <row r="177" spans="2:65" s="1" customFormat="1" ht="39">
      <c r="B177" s="33"/>
      <c r="D177" s="147" t="s">
        <v>189</v>
      </c>
      <c r="F177" s="148" t="s">
        <v>514</v>
      </c>
      <c r="I177" s="149"/>
      <c r="L177" s="33"/>
      <c r="M177" s="150"/>
      <c r="T177" s="54"/>
      <c r="AT177" s="18" t="s">
        <v>189</v>
      </c>
      <c r="AU177" s="18" t="s">
        <v>84</v>
      </c>
    </row>
    <row r="178" spans="2:65" s="1" customFormat="1">
      <c r="B178" s="33"/>
      <c r="D178" s="151" t="s">
        <v>191</v>
      </c>
      <c r="F178" s="152" t="s">
        <v>515</v>
      </c>
      <c r="I178" s="149"/>
      <c r="L178" s="33"/>
      <c r="M178" s="150"/>
      <c r="T178" s="54"/>
      <c r="AT178" s="18" t="s">
        <v>191</v>
      </c>
      <c r="AU178" s="18" t="s">
        <v>84</v>
      </c>
    </row>
    <row r="179" spans="2:65" s="11" customFormat="1" ht="25.9" customHeight="1">
      <c r="B179" s="121"/>
      <c r="D179" s="122" t="s">
        <v>73</v>
      </c>
      <c r="E179" s="123" t="s">
        <v>516</v>
      </c>
      <c r="F179" s="123" t="s">
        <v>517</v>
      </c>
      <c r="I179" s="124"/>
      <c r="J179" s="125">
        <f>BK179</f>
        <v>0</v>
      </c>
      <c r="L179" s="121"/>
      <c r="M179" s="126"/>
      <c r="P179" s="127">
        <f>P180+P254+P290+P306+P353+P364+P494+P507</f>
        <v>0</v>
      </c>
      <c r="R179" s="127">
        <f>R180+R254+R290+R306+R353+R364+R494+R507</f>
        <v>63.532104315800005</v>
      </c>
      <c r="T179" s="128">
        <f>T180+T254+T290+T306+T353+T364+T494+T507</f>
        <v>0</v>
      </c>
      <c r="AR179" s="122" t="s">
        <v>82</v>
      </c>
      <c r="AT179" s="129" t="s">
        <v>73</v>
      </c>
      <c r="AU179" s="129" t="s">
        <v>74</v>
      </c>
      <c r="AY179" s="122" t="s">
        <v>179</v>
      </c>
      <c r="BK179" s="130">
        <f>BK180+BK254+BK290+BK306+BK353+BK364+BK494+BK507</f>
        <v>0</v>
      </c>
    </row>
    <row r="180" spans="2:65" s="11" customFormat="1" ht="22.9" customHeight="1">
      <c r="B180" s="121"/>
      <c r="D180" s="122" t="s">
        <v>73</v>
      </c>
      <c r="E180" s="131" t="s">
        <v>841</v>
      </c>
      <c r="F180" s="131" t="s">
        <v>842</v>
      </c>
      <c r="I180" s="124"/>
      <c r="J180" s="132">
        <f>BK180</f>
        <v>0</v>
      </c>
      <c r="L180" s="121"/>
      <c r="M180" s="126"/>
      <c r="P180" s="127">
        <f>SUM(P181:P253)</f>
        <v>0</v>
      </c>
      <c r="R180" s="127">
        <f>SUM(R181:R253)</f>
        <v>5.9612582160000001</v>
      </c>
      <c r="T180" s="128">
        <f>SUM(T181:T253)</f>
        <v>0</v>
      </c>
      <c r="AR180" s="122" t="s">
        <v>82</v>
      </c>
      <c r="AT180" s="129" t="s">
        <v>73</v>
      </c>
      <c r="AU180" s="129" t="s">
        <v>78</v>
      </c>
      <c r="AY180" s="122" t="s">
        <v>179</v>
      </c>
      <c r="BK180" s="130">
        <f>SUM(BK181:BK253)</f>
        <v>0</v>
      </c>
    </row>
    <row r="181" spans="2:65" s="1" customFormat="1" ht="24.2" customHeight="1">
      <c r="B181" s="133"/>
      <c r="C181" s="134" t="s">
        <v>287</v>
      </c>
      <c r="D181" s="134" t="s">
        <v>184</v>
      </c>
      <c r="E181" s="135" t="s">
        <v>843</v>
      </c>
      <c r="F181" s="136" t="s">
        <v>844</v>
      </c>
      <c r="G181" s="137" t="s">
        <v>107</v>
      </c>
      <c r="H181" s="138">
        <v>1193.654</v>
      </c>
      <c r="I181" s="139"/>
      <c r="J181" s="140">
        <f>ROUND(I181*H181,2)</f>
        <v>0</v>
      </c>
      <c r="K181" s="136" t="s">
        <v>187</v>
      </c>
      <c r="L181" s="33"/>
      <c r="M181" s="141" t="s">
        <v>3</v>
      </c>
      <c r="N181" s="142" t="s">
        <v>45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291</v>
      </c>
      <c r="AT181" s="145" t="s">
        <v>184</v>
      </c>
      <c r="AU181" s="145" t="s">
        <v>82</v>
      </c>
      <c r="AY181" s="18" t="s">
        <v>179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8" t="s">
        <v>78</v>
      </c>
      <c r="BK181" s="146">
        <f>ROUND(I181*H181,2)</f>
        <v>0</v>
      </c>
      <c r="BL181" s="18" t="s">
        <v>291</v>
      </c>
      <c r="BM181" s="145" t="s">
        <v>845</v>
      </c>
    </row>
    <row r="182" spans="2:65" s="1" customFormat="1" ht="19.5">
      <c r="B182" s="33"/>
      <c r="D182" s="147" t="s">
        <v>189</v>
      </c>
      <c r="F182" s="148" t="s">
        <v>846</v>
      </c>
      <c r="I182" s="149"/>
      <c r="L182" s="33"/>
      <c r="M182" s="150"/>
      <c r="T182" s="54"/>
      <c r="AT182" s="18" t="s">
        <v>189</v>
      </c>
      <c r="AU182" s="18" t="s">
        <v>82</v>
      </c>
    </row>
    <row r="183" spans="2:65" s="1" customFormat="1">
      <c r="B183" s="33"/>
      <c r="D183" s="151" t="s">
        <v>191</v>
      </c>
      <c r="F183" s="152" t="s">
        <v>847</v>
      </c>
      <c r="I183" s="149"/>
      <c r="L183" s="33"/>
      <c r="M183" s="150"/>
      <c r="T183" s="54"/>
      <c r="AT183" s="18" t="s">
        <v>191</v>
      </c>
      <c r="AU183" s="18" t="s">
        <v>82</v>
      </c>
    </row>
    <row r="184" spans="2:65" s="1" customFormat="1" ht="19.5">
      <c r="B184" s="33"/>
      <c r="D184" s="147" t="s">
        <v>532</v>
      </c>
      <c r="F184" s="190" t="s">
        <v>848</v>
      </c>
      <c r="I184" s="149"/>
      <c r="L184" s="33"/>
      <c r="M184" s="150"/>
      <c r="T184" s="54"/>
      <c r="AT184" s="18" t="s">
        <v>532</v>
      </c>
      <c r="AU184" s="18" t="s">
        <v>82</v>
      </c>
    </row>
    <row r="185" spans="2:65" s="13" customFormat="1">
      <c r="B185" s="159"/>
      <c r="D185" s="147" t="s">
        <v>193</v>
      </c>
      <c r="E185" s="160" t="s">
        <v>3</v>
      </c>
      <c r="F185" s="161" t="s">
        <v>765</v>
      </c>
      <c r="H185" s="162">
        <v>444.13</v>
      </c>
      <c r="I185" s="163"/>
      <c r="L185" s="159"/>
      <c r="M185" s="164"/>
      <c r="T185" s="165"/>
      <c r="AT185" s="160" t="s">
        <v>193</v>
      </c>
      <c r="AU185" s="160" t="s">
        <v>82</v>
      </c>
      <c r="AV185" s="13" t="s">
        <v>82</v>
      </c>
      <c r="AW185" s="13" t="s">
        <v>35</v>
      </c>
      <c r="AX185" s="13" t="s">
        <v>74</v>
      </c>
      <c r="AY185" s="160" t="s">
        <v>179</v>
      </c>
    </row>
    <row r="186" spans="2:65" s="13" customFormat="1">
      <c r="B186" s="159"/>
      <c r="D186" s="147" t="s">
        <v>193</v>
      </c>
      <c r="E186" s="160" t="s">
        <v>3</v>
      </c>
      <c r="F186" s="161" t="s">
        <v>768</v>
      </c>
      <c r="H186" s="162">
        <v>749.524</v>
      </c>
      <c r="I186" s="163"/>
      <c r="L186" s="159"/>
      <c r="M186" s="164"/>
      <c r="T186" s="165"/>
      <c r="AT186" s="160" t="s">
        <v>193</v>
      </c>
      <c r="AU186" s="160" t="s">
        <v>82</v>
      </c>
      <c r="AV186" s="13" t="s">
        <v>82</v>
      </c>
      <c r="AW186" s="13" t="s">
        <v>35</v>
      </c>
      <c r="AX186" s="13" t="s">
        <v>74</v>
      </c>
      <c r="AY186" s="160" t="s">
        <v>179</v>
      </c>
    </row>
    <row r="187" spans="2:65" s="1" customFormat="1" ht="16.5" customHeight="1">
      <c r="B187" s="133"/>
      <c r="C187" s="166" t="s">
        <v>291</v>
      </c>
      <c r="D187" s="166" t="s">
        <v>237</v>
      </c>
      <c r="E187" s="167" t="s">
        <v>849</v>
      </c>
      <c r="F187" s="168" t="s">
        <v>850</v>
      </c>
      <c r="G187" s="169" t="s">
        <v>851</v>
      </c>
      <c r="H187" s="170">
        <v>525.20799999999997</v>
      </c>
      <c r="I187" s="171"/>
      <c r="J187" s="172">
        <f>ROUND(I187*H187,2)</f>
        <v>0</v>
      </c>
      <c r="K187" s="168" t="s">
        <v>187</v>
      </c>
      <c r="L187" s="173"/>
      <c r="M187" s="174" t="s">
        <v>3</v>
      </c>
      <c r="N187" s="175" t="s">
        <v>45</v>
      </c>
      <c r="P187" s="143">
        <f>O187*H187</f>
        <v>0</v>
      </c>
      <c r="Q187" s="143">
        <v>1E-3</v>
      </c>
      <c r="R187" s="143">
        <f>Q187*H187</f>
        <v>0.52520800000000001</v>
      </c>
      <c r="S187" s="143">
        <v>0</v>
      </c>
      <c r="T187" s="144">
        <f>S187*H187</f>
        <v>0</v>
      </c>
      <c r="AR187" s="145" t="s">
        <v>382</v>
      </c>
      <c r="AT187" s="145" t="s">
        <v>237</v>
      </c>
      <c r="AU187" s="145" t="s">
        <v>82</v>
      </c>
      <c r="AY187" s="18" t="s">
        <v>179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8" t="s">
        <v>78</v>
      </c>
      <c r="BK187" s="146">
        <f>ROUND(I187*H187,2)</f>
        <v>0</v>
      </c>
      <c r="BL187" s="18" t="s">
        <v>291</v>
      </c>
      <c r="BM187" s="145" t="s">
        <v>852</v>
      </c>
    </row>
    <row r="188" spans="2:65" s="1" customFormat="1">
      <c r="B188" s="33"/>
      <c r="D188" s="147" t="s">
        <v>189</v>
      </c>
      <c r="F188" s="148" t="s">
        <v>850</v>
      </c>
      <c r="I188" s="149"/>
      <c r="L188" s="33"/>
      <c r="M188" s="150"/>
      <c r="T188" s="54"/>
      <c r="AT188" s="18" t="s">
        <v>189</v>
      </c>
      <c r="AU188" s="18" t="s">
        <v>82</v>
      </c>
    </row>
    <row r="189" spans="2:65" s="13" customFormat="1">
      <c r="B189" s="159"/>
      <c r="D189" s="147" t="s">
        <v>193</v>
      </c>
      <c r="E189" s="160" t="s">
        <v>3</v>
      </c>
      <c r="F189" s="161" t="s">
        <v>765</v>
      </c>
      <c r="H189" s="162">
        <v>444.13</v>
      </c>
      <c r="I189" s="163"/>
      <c r="L189" s="159"/>
      <c r="M189" s="164"/>
      <c r="T189" s="165"/>
      <c r="AT189" s="160" t="s">
        <v>193</v>
      </c>
      <c r="AU189" s="160" t="s">
        <v>82</v>
      </c>
      <c r="AV189" s="13" t="s">
        <v>82</v>
      </c>
      <c r="AW189" s="13" t="s">
        <v>35</v>
      </c>
      <c r="AX189" s="13" t="s">
        <v>74</v>
      </c>
      <c r="AY189" s="160" t="s">
        <v>179</v>
      </c>
    </row>
    <row r="190" spans="2:65" s="13" customFormat="1">
      <c r="B190" s="159"/>
      <c r="D190" s="147" t="s">
        <v>193</v>
      </c>
      <c r="E190" s="160" t="s">
        <v>3</v>
      </c>
      <c r="F190" s="161" t="s">
        <v>768</v>
      </c>
      <c r="H190" s="162">
        <v>749.524</v>
      </c>
      <c r="I190" s="163"/>
      <c r="L190" s="159"/>
      <c r="M190" s="164"/>
      <c r="T190" s="165"/>
      <c r="AT190" s="160" t="s">
        <v>193</v>
      </c>
      <c r="AU190" s="160" t="s">
        <v>82</v>
      </c>
      <c r="AV190" s="13" t="s">
        <v>82</v>
      </c>
      <c r="AW190" s="13" t="s">
        <v>35</v>
      </c>
      <c r="AX190" s="13" t="s">
        <v>74</v>
      </c>
      <c r="AY190" s="160" t="s">
        <v>179</v>
      </c>
    </row>
    <row r="191" spans="2:65" s="15" customFormat="1">
      <c r="B191" s="183"/>
      <c r="D191" s="147" t="s">
        <v>193</v>
      </c>
      <c r="E191" s="184" t="s">
        <v>3</v>
      </c>
      <c r="F191" s="185" t="s">
        <v>278</v>
      </c>
      <c r="H191" s="186">
        <v>1193.654</v>
      </c>
      <c r="I191" s="187"/>
      <c r="L191" s="183"/>
      <c r="M191" s="188"/>
      <c r="T191" s="189"/>
      <c r="AT191" s="184" t="s">
        <v>193</v>
      </c>
      <c r="AU191" s="184" t="s">
        <v>82</v>
      </c>
      <c r="AV191" s="15" t="s">
        <v>88</v>
      </c>
      <c r="AW191" s="15" t="s">
        <v>35</v>
      </c>
      <c r="AX191" s="15" t="s">
        <v>78</v>
      </c>
      <c r="AY191" s="184" t="s">
        <v>179</v>
      </c>
    </row>
    <row r="192" spans="2:65" s="13" customFormat="1">
      <c r="B192" s="159"/>
      <c r="D192" s="147" t="s">
        <v>193</v>
      </c>
      <c r="F192" s="161" t="s">
        <v>853</v>
      </c>
      <c r="H192" s="162">
        <v>525.20799999999997</v>
      </c>
      <c r="I192" s="163"/>
      <c r="L192" s="159"/>
      <c r="M192" s="164"/>
      <c r="T192" s="165"/>
      <c r="AT192" s="160" t="s">
        <v>193</v>
      </c>
      <c r="AU192" s="160" t="s">
        <v>82</v>
      </c>
      <c r="AV192" s="13" t="s">
        <v>82</v>
      </c>
      <c r="AW192" s="13" t="s">
        <v>4</v>
      </c>
      <c r="AX192" s="13" t="s">
        <v>78</v>
      </c>
      <c r="AY192" s="160" t="s">
        <v>179</v>
      </c>
    </row>
    <row r="193" spans="2:65" s="1" customFormat="1" ht="24.2" customHeight="1">
      <c r="B193" s="133"/>
      <c r="C193" s="134" t="s">
        <v>295</v>
      </c>
      <c r="D193" s="134" t="s">
        <v>184</v>
      </c>
      <c r="E193" s="135" t="s">
        <v>854</v>
      </c>
      <c r="F193" s="136" t="s">
        <v>855</v>
      </c>
      <c r="G193" s="137" t="s">
        <v>107</v>
      </c>
      <c r="H193" s="138">
        <v>1193.654</v>
      </c>
      <c r="I193" s="139"/>
      <c r="J193" s="140">
        <f>ROUND(I193*H193,2)</f>
        <v>0</v>
      </c>
      <c r="K193" s="136" t="s">
        <v>187</v>
      </c>
      <c r="L193" s="33"/>
      <c r="M193" s="141" t="s">
        <v>3</v>
      </c>
      <c r="N193" s="142" t="s">
        <v>45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291</v>
      </c>
      <c r="AT193" s="145" t="s">
        <v>184</v>
      </c>
      <c r="AU193" s="145" t="s">
        <v>82</v>
      </c>
      <c r="AY193" s="18" t="s">
        <v>179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8" t="s">
        <v>78</v>
      </c>
      <c r="BK193" s="146">
        <f>ROUND(I193*H193,2)</f>
        <v>0</v>
      </c>
      <c r="BL193" s="18" t="s">
        <v>291</v>
      </c>
      <c r="BM193" s="145" t="s">
        <v>856</v>
      </c>
    </row>
    <row r="194" spans="2:65" s="1" customFormat="1" ht="19.5">
      <c r="B194" s="33"/>
      <c r="D194" s="147" t="s">
        <v>189</v>
      </c>
      <c r="F194" s="148" t="s">
        <v>857</v>
      </c>
      <c r="I194" s="149"/>
      <c r="L194" s="33"/>
      <c r="M194" s="150"/>
      <c r="T194" s="54"/>
      <c r="AT194" s="18" t="s">
        <v>189</v>
      </c>
      <c r="AU194" s="18" t="s">
        <v>82</v>
      </c>
    </row>
    <row r="195" spans="2:65" s="1" customFormat="1">
      <c r="B195" s="33"/>
      <c r="D195" s="151" t="s">
        <v>191</v>
      </c>
      <c r="F195" s="152" t="s">
        <v>858</v>
      </c>
      <c r="I195" s="149"/>
      <c r="L195" s="33"/>
      <c r="M195" s="150"/>
      <c r="T195" s="54"/>
      <c r="AT195" s="18" t="s">
        <v>191</v>
      </c>
      <c r="AU195" s="18" t="s">
        <v>82</v>
      </c>
    </row>
    <row r="196" spans="2:65" s="13" customFormat="1">
      <c r="B196" s="159"/>
      <c r="D196" s="147" t="s">
        <v>193</v>
      </c>
      <c r="E196" s="160" t="s">
        <v>3</v>
      </c>
      <c r="F196" s="161" t="s">
        <v>765</v>
      </c>
      <c r="H196" s="162">
        <v>444.13</v>
      </c>
      <c r="I196" s="163"/>
      <c r="L196" s="159"/>
      <c r="M196" s="164"/>
      <c r="T196" s="165"/>
      <c r="AT196" s="160" t="s">
        <v>193</v>
      </c>
      <c r="AU196" s="160" t="s">
        <v>82</v>
      </c>
      <c r="AV196" s="13" t="s">
        <v>82</v>
      </c>
      <c r="AW196" s="13" t="s">
        <v>35</v>
      </c>
      <c r="AX196" s="13" t="s">
        <v>74</v>
      </c>
      <c r="AY196" s="160" t="s">
        <v>179</v>
      </c>
    </row>
    <row r="197" spans="2:65" s="13" customFormat="1">
      <c r="B197" s="159"/>
      <c r="D197" s="147" t="s">
        <v>193</v>
      </c>
      <c r="E197" s="160" t="s">
        <v>3</v>
      </c>
      <c r="F197" s="161" t="s">
        <v>768</v>
      </c>
      <c r="H197" s="162">
        <v>749.524</v>
      </c>
      <c r="I197" s="163"/>
      <c r="L197" s="159"/>
      <c r="M197" s="164"/>
      <c r="T197" s="165"/>
      <c r="AT197" s="160" t="s">
        <v>193</v>
      </c>
      <c r="AU197" s="160" t="s">
        <v>82</v>
      </c>
      <c r="AV197" s="13" t="s">
        <v>82</v>
      </c>
      <c r="AW197" s="13" t="s">
        <v>35</v>
      </c>
      <c r="AX197" s="13" t="s">
        <v>74</v>
      </c>
      <c r="AY197" s="160" t="s">
        <v>179</v>
      </c>
    </row>
    <row r="198" spans="2:65" s="15" customFormat="1">
      <c r="B198" s="183"/>
      <c r="D198" s="147" t="s">
        <v>193</v>
      </c>
      <c r="E198" s="184" t="s">
        <v>3</v>
      </c>
      <c r="F198" s="185" t="s">
        <v>278</v>
      </c>
      <c r="H198" s="186">
        <v>1193.654</v>
      </c>
      <c r="I198" s="187"/>
      <c r="L198" s="183"/>
      <c r="M198" s="188"/>
      <c r="T198" s="189"/>
      <c r="AT198" s="184" t="s">
        <v>193</v>
      </c>
      <c r="AU198" s="184" t="s">
        <v>82</v>
      </c>
      <c r="AV198" s="15" t="s">
        <v>88</v>
      </c>
      <c r="AW198" s="15" t="s">
        <v>35</v>
      </c>
      <c r="AX198" s="15" t="s">
        <v>78</v>
      </c>
      <c r="AY198" s="184" t="s">
        <v>179</v>
      </c>
    </row>
    <row r="199" spans="2:65" s="1" customFormat="1" ht="49.15" customHeight="1">
      <c r="B199" s="133"/>
      <c r="C199" s="166" t="s">
        <v>299</v>
      </c>
      <c r="D199" s="166" t="s">
        <v>237</v>
      </c>
      <c r="E199" s="167" t="s">
        <v>859</v>
      </c>
      <c r="F199" s="168" t="s">
        <v>860</v>
      </c>
      <c r="G199" s="169" t="s">
        <v>107</v>
      </c>
      <c r="H199" s="170">
        <v>1192.51</v>
      </c>
      <c r="I199" s="171"/>
      <c r="J199" s="172">
        <f>ROUND(I199*H199,2)</f>
        <v>0</v>
      </c>
      <c r="K199" s="168" t="s">
        <v>187</v>
      </c>
      <c r="L199" s="173"/>
      <c r="M199" s="174" t="s">
        <v>3</v>
      </c>
      <c r="N199" s="175" t="s">
        <v>45</v>
      </c>
      <c r="P199" s="143">
        <f>O199*H199</f>
        <v>0</v>
      </c>
      <c r="Q199" s="143">
        <v>4.0000000000000001E-3</v>
      </c>
      <c r="R199" s="143">
        <f>Q199*H199</f>
        <v>4.7700399999999998</v>
      </c>
      <c r="S199" s="143">
        <v>0</v>
      </c>
      <c r="T199" s="144">
        <f>S199*H199</f>
        <v>0</v>
      </c>
      <c r="AR199" s="145" t="s">
        <v>382</v>
      </c>
      <c r="AT199" s="145" t="s">
        <v>237</v>
      </c>
      <c r="AU199" s="145" t="s">
        <v>82</v>
      </c>
      <c r="AY199" s="18" t="s">
        <v>179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8" t="s">
        <v>78</v>
      </c>
      <c r="BK199" s="146">
        <f>ROUND(I199*H199,2)</f>
        <v>0</v>
      </c>
      <c r="BL199" s="18" t="s">
        <v>291</v>
      </c>
      <c r="BM199" s="145" t="s">
        <v>861</v>
      </c>
    </row>
    <row r="200" spans="2:65" s="1" customFormat="1" ht="29.25">
      <c r="B200" s="33"/>
      <c r="D200" s="147" t="s">
        <v>189</v>
      </c>
      <c r="F200" s="148" t="s">
        <v>860</v>
      </c>
      <c r="I200" s="149"/>
      <c r="L200" s="33"/>
      <c r="M200" s="150"/>
      <c r="T200" s="54"/>
      <c r="AT200" s="18" t="s">
        <v>189</v>
      </c>
      <c r="AU200" s="18" t="s">
        <v>82</v>
      </c>
    </row>
    <row r="201" spans="2:65" s="13" customFormat="1">
      <c r="B201" s="159"/>
      <c r="D201" s="147" t="s">
        <v>193</v>
      </c>
      <c r="E201" s="160" t="s">
        <v>3</v>
      </c>
      <c r="F201" s="161" t="s">
        <v>862</v>
      </c>
      <c r="H201" s="162">
        <v>386.2</v>
      </c>
      <c r="I201" s="163"/>
      <c r="L201" s="159"/>
      <c r="M201" s="164"/>
      <c r="T201" s="165"/>
      <c r="AT201" s="160" t="s">
        <v>193</v>
      </c>
      <c r="AU201" s="160" t="s">
        <v>82</v>
      </c>
      <c r="AV201" s="13" t="s">
        <v>82</v>
      </c>
      <c r="AW201" s="13" t="s">
        <v>35</v>
      </c>
      <c r="AX201" s="13" t="s">
        <v>74</v>
      </c>
      <c r="AY201" s="160" t="s">
        <v>179</v>
      </c>
    </row>
    <row r="202" spans="2:65" s="13" customFormat="1">
      <c r="B202" s="159"/>
      <c r="D202" s="147" t="s">
        <v>193</v>
      </c>
      <c r="E202" s="160" t="s">
        <v>3</v>
      </c>
      <c r="F202" s="161" t="s">
        <v>768</v>
      </c>
      <c r="H202" s="162">
        <v>749.524</v>
      </c>
      <c r="I202" s="163"/>
      <c r="L202" s="159"/>
      <c r="M202" s="164"/>
      <c r="T202" s="165"/>
      <c r="AT202" s="160" t="s">
        <v>193</v>
      </c>
      <c r="AU202" s="160" t="s">
        <v>82</v>
      </c>
      <c r="AV202" s="13" t="s">
        <v>82</v>
      </c>
      <c r="AW202" s="13" t="s">
        <v>35</v>
      </c>
      <c r="AX202" s="13" t="s">
        <v>74</v>
      </c>
      <c r="AY202" s="160" t="s">
        <v>179</v>
      </c>
    </row>
    <row r="203" spans="2:65" s="15" customFormat="1">
      <c r="B203" s="183"/>
      <c r="D203" s="147" t="s">
        <v>193</v>
      </c>
      <c r="E203" s="184" t="s">
        <v>3</v>
      </c>
      <c r="F203" s="185" t="s">
        <v>278</v>
      </c>
      <c r="H203" s="186">
        <v>1135.7239999999999</v>
      </c>
      <c r="I203" s="187"/>
      <c r="L203" s="183"/>
      <c r="M203" s="188"/>
      <c r="T203" s="189"/>
      <c r="AT203" s="184" t="s">
        <v>193</v>
      </c>
      <c r="AU203" s="184" t="s">
        <v>82</v>
      </c>
      <c r="AV203" s="15" t="s">
        <v>88</v>
      </c>
      <c r="AW203" s="15" t="s">
        <v>35</v>
      </c>
      <c r="AX203" s="15" t="s">
        <v>78</v>
      </c>
      <c r="AY203" s="184" t="s">
        <v>179</v>
      </c>
    </row>
    <row r="204" spans="2:65" s="13" customFormat="1">
      <c r="B204" s="159"/>
      <c r="D204" s="147" t="s">
        <v>193</v>
      </c>
      <c r="F204" s="161" t="s">
        <v>863</v>
      </c>
      <c r="H204" s="162">
        <v>1192.51</v>
      </c>
      <c r="I204" s="163"/>
      <c r="L204" s="159"/>
      <c r="M204" s="164"/>
      <c r="T204" s="165"/>
      <c r="AT204" s="160" t="s">
        <v>193</v>
      </c>
      <c r="AU204" s="160" t="s">
        <v>82</v>
      </c>
      <c r="AV204" s="13" t="s">
        <v>82</v>
      </c>
      <c r="AW204" s="13" t="s">
        <v>4</v>
      </c>
      <c r="AX204" s="13" t="s">
        <v>78</v>
      </c>
      <c r="AY204" s="160" t="s">
        <v>179</v>
      </c>
    </row>
    <row r="205" spans="2:65" s="1" customFormat="1" ht="37.9" customHeight="1">
      <c r="B205" s="133"/>
      <c r="C205" s="134" t="s">
        <v>304</v>
      </c>
      <c r="D205" s="134" t="s">
        <v>184</v>
      </c>
      <c r="E205" s="135" t="s">
        <v>864</v>
      </c>
      <c r="F205" s="136" t="s">
        <v>865</v>
      </c>
      <c r="G205" s="137" t="s">
        <v>364</v>
      </c>
      <c r="H205" s="138">
        <v>5</v>
      </c>
      <c r="I205" s="139"/>
      <c r="J205" s="140">
        <f>ROUND(I205*H205,2)</f>
        <v>0</v>
      </c>
      <c r="K205" s="136" t="s">
        <v>187</v>
      </c>
      <c r="L205" s="33"/>
      <c r="M205" s="141" t="s">
        <v>3</v>
      </c>
      <c r="N205" s="142" t="s">
        <v>45</v>
      </c>
      <c r="P205" s="143">
        <f>O205*H205</f>
        <v>0</v>
      </c>
      <c r="Q205" s="143">
        <v>1.08E-3</v>
      </c>
      <c r="R205" s="143">
        <f>Q205*H205</f>
        <v>5.4000000000000003E-3</v>
      </c>
      <c r="S205" s="143">
        <v>0</v>
      </c>
      <c r="T205" s="144">
        <f>S205*H205</f>
        <v>0</v>
      </c>
      <c r="AR205" s="145" t="s">
        <v>291</v>
      </c>
      <c r="AT205" s="145" t="s">
        <v>184</v>
      </c>
      <c r="AU205" s="145" t="s">
        <v>82</v>
      </c>
      <c r="AY205" s="18" t="s">
        <v>179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8" t="s">
        <v>78</v>
      </c>
      <c r="BK205" s="146">
        <f>ROUND(I205*H205,2)</f>
        <v>0</v>
      </c>
      <c r="BL205" s="18" t="s">
        <v>291</v>
      </c>
      <c r="BM205" s="145" t="s">
        <v>866</v>
      </c>
    </row>
    <row r="206" spans="2:65" s="1" customFormat="1" ht="39">
      <c r="B206" s="33"/>
      <c r="D206" s="147" t="s">
        <v>189</v>
      </c>
      <c r="F206" s="148" t="s">
        <v>867</v>
      </c>
      <c r="I206" s="149"/>
      <c r="L206" s="33"/>
      <c r="M206" s="150"/>
      <c r="T206" s="54"/>
      <c r="AT206" s="18" t="s">
        <v>189</v>
      </c>
      <c r="AU206" s="18" t="s">
        <v>82</v>
      </c>
    </row>
    <row r="207" spans="2:65" s="1" customFormat="1">
      <c r="B207" s="33"/>
      <c r="D207" s="151" t="s">
        <v>191</v>
      </c>
      <c r="F207" s="152" t="s">
        <v>868</v>
      </c>
      <c r="I207" s="149"/>
      <c r="L207" s="33"/>
      <c r="M207" s="150"/>
      <c r="T207" s="54"/>
      <c r="AT207" s="18" t="s">
        <v>191</v>
      </c>
      <c r="AU207" s="18" t="s">
        <v>82</v>
      </c>
    </row>
    <row r="208" spans="2:65" s="13" customFormat="1">
      <c r="B208" s="159"/>
      <c r="D208" s="147" t="s">
        <v>193</v>
      </c>
      <c r="E208" s="160" t="s">
        <v>3</v>
      </c>
      <c r="F208" s="161" t="s">
        <v>91</v>
      </c>
      <c r="H208" s="162">
        <v>5</v>
      </c>
      <c r="I208" s="163"/>
      <c r="L208" s="159"/>
      <c r="M208" s="164"/>
      <c r="T208" s="165"/>
      <c r="AT208" s="160" t="s">
        <v>193</v>
      </c>
      <c r="AU208" s="160" t="s">
        <v>82</v>
      </c>
      <c r="AV208" s="13" t="s">
        <v>82</v>
      </c>
      <c r="AW208" s="13" t="s">
        <v>35</v>
      </c>
      <c r="AX208" s="13" t="s">
        <v>78</v>
      </c>
      <c r="AY208" s="160" t="s">
        <v>179</v>
      </c>
    </row>
    <row r="209" spans="2:65" s="1" customFormat="1" ht="37.9" customHeight="1">
      <c r="B209" s="133"/>
      <c r="C209" s="134" t="s">
        <v>315</v>
      </c>
      <c r="D209" s="134" t="s">
        <v>184</v>
      </c>
      <c r="E209" s="135" t="s">
        <v>869</v>
      </c>
      <c r="F209" s="136" t="s">
        <v>870</v>
      </c>
      <c r="G209" s="137" t="s">
        <v>364</v>
      </c>
      <c r="H209" s="138">
        <v>2</v>
      </c>
      <c r="I209" s="139"/>
      <c r="J209" s="140">
        <f>ROUND(I209*H209,2)</f>
        <v>0</v>
      </c>
      <c r="K209" s="136" t="s">
        <v>187</v>
      </c>
      <c r="L209" s="33"/>
      <c r="M209" s="141" t="s">
        <v>3</v>
      </c>
      <c r="N209" s="142" t="s">
        <v>45</v>
      </c>
      <c r="P209" s="143">
        <f>O209*H209</f>
        <v>0</v>
      </c>
      <c r="Q209" s="143">
        <v>2.5890000000000002E-3</v>
      </c>
      <c r="R209" s="143">
        <f>Q209*H209</f>
        <v>5.1780000000000003E-3</v>
      </c>
      <c r="S209" s="143">
        <v>0</v>
      </c>
      <c r="T209" s="144">
        <f>S209*H209</f>
        <v>0</v>
      </c>
      <c r="AR209" s="145" t="s">
        <v>291</v>
      </c>
      <c r="AT209" s="145" t="s">
        <v>184</v>
      </c>
      <c r="AU209" s="145" t="s">
        <v>82</v>
      </c>
      <c r="AY209" s="18" t="s">
        <v>179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8" t="s">
        <v>78</v>
      </c>
      <c r="BK209" s="146">
        <f>ROUND(I209*H209,2)</f>
        <v>0</v>
      </c>
      <c r="BL209" s="18" t="s">
        <v>291</v>
      </c>
      <c r="BM209" s="145" t="s">
        <v>871</v>
      </c>
    </row>
    <row r="210" spans="2:65" s="1" customFormat="1" ht="39">
      <c r="B210" s="33"/>
      <c r="D210" s="147" t="s">
        <v>189</v>
      </c>
      <c r="F210" s="148" t="s">
        <v>872</v>
      </c>
      <c r="I210" s="149"/>
      <c r="L210" s="33"/>
      <c r="M210" s="150"/>
      <c r="T210" s="54"/>
      <c r="AT210" s="18" t="s">
        <v>189</v>
      </c>
      <c r="AU210" s="18" t="s">
        <v>82</v>
      </c>
    </row>
    <row r="211" spans="2:65" s="1" customFormat="1">
      <c r="B211" s="33"/>
      <c r="D211" s="151" t="s">
        <v>191</v>
      </c>
      <c r="F211" s="152" t="s">
        <v>873</v>
      </c>
      <c r="I211" s="149"/>
      <c r="L211" s="33"/>
      <c r="M211" s="150"/>
      <c r="T211" s="54"/>
      <c r="AT211" s="18" t="s">
        <v>191</v>
      </c>
      <c r="AU211" s="18" t="s">
        <v>82</v>
      </c>
    </row>
    <row r="212" spans="2:65" s="13" customFormat="1">
      <c r="B212" s="159"/>
      <c r="D212" s="147" t="s">
        <v>193</v>
      </c>
      <c r="E212" s="160" t="s">
        <v>3</v>
      </c>
      <c r="F212" s="161" t="s">
        <v>82</v>
      </c>
      <c r="H212" s="162">
        <v>2</v>
      </c>
      <c r="I212" s="163"/>
      <c r="L212" s="159"/>
      <c r="M212" s="164"/>
      <c r="T212" s="165"/>
      <c r="AT212" s="160" t="s">
        <v>193</v>
      </c>
      <c r="AU212" s="160" t="s">
        <v>82</v>
      </c>
      <c r="AV212" s="13" t="s">
        <v>82</v>
      </c>
      <c r="AW212" s="13" t="s">
        <v>35</v>
      </c>
      <c r="AX212" s="13" t="s">
        <v>74</v>
      </c>
      <c r="AY212" s="160" t="s">
        <v>179</v>
      </c>
    </row>
    <row r="213" spans="2:65" s="1" customFormat="1" ht="37.9" customHeight="1">
      <c r="B213" s="133"/>
      <c r="C213" s="134" t="s">
        <v>8</v>
      </c>
      <c r="D213" s="134" t="s">
        <v>184</v>
      </c>
      <c r="E213" s="135" t="s">
        <v>874</v>
      </c>
      <c r="F213" s="136" t="s">
        <v>875</v>
      </c>
      <c r="G213" s="137" t="s">
        <v>364</v>
      </c>
      <c r="H213" s="138">
        <v>24</v>
      </c>
      <c r="I213" s="139"/>
      <c r="J213" s="140">
        <f>ROUND(I213*H213,2)</f>
        <v>0</v>
      </c>
      <c r="K213" s="136" t="s">
        <v>187</v>
      </c>
      <c r="L213" s="33"/>
      <c r="M213" s="141" t="s">
        <v>3</v>
      </c>
      <c r="N213" s="142" t="s">
        <v>45</v>
      </c>
      <c r="P213" s="143">
        <f>O213*H213</f>
        <v>0</v>
      </c>
      <c r="Q213" s="143">
        <v>1.382E-3</v>
      </c>
      <c r="R213" s="143">
        <f>Q213*H213</f>
        <v>3.3168000000000003E-2</v>
      </c>
      <c r="S213" s="143">
        <v>0</v>
      </c>
      <c r="T213" s="144">
        <f>S213*H213</f>
        <v>0</v>
      </c>
      <c r="AR213" s="145" t="s">
        <v>291</v>
      </c>
      <c r="AT213" s="145" t="s">
        <v>184</v>
      </c>
      <c r="AU213" s="145" t="s">
        <v>82</v>
      </c>
      <c r="AY213" s="18" t="s">
        <v>179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8" t="s">
        <v>78</v>
      </c>
      <c r="BK213" s="146">
        <f>ROUND(I213*H213,2)</f>
        <v>0</v>
      </c>
      <c r="BL213" s="18" t="s">
        <v>291</v>
      </c>
      <c r="BM213" s="145" t="s">
        <v>876</v>
      </c>
    </row>
    <row r="214" spans="2:65" s="1" customFormat="1" ht="39">
      <c r="B214" s="33"/>
      <c r="D214" s="147" t="s">
        <v>189</v>
      </c>
      <c r="F214" s="148" t="s">
        <v>877</v>
      </c>
      <c r="I214" s="149"/>
      <c r="L214" s="33"/>
      <c r="M214" s="150"/>
      <c r="T214" s="54"/>
      <c r="AT214" s="18" t="s">
        <v>189</v>
      </c>
      <c r="AU214" s="18" t="s">
        <v>82</v>
      </c>
    </row>
    <row r="215" spans="2:65" s="1" customFormat="1">
      <c r="B215" s="33"/>
      <c r="D215" s="151" t="s">
        <v>191</v>
      </c>
      <c r="F215" s="152" t="s">
        <v>878</v>
      </c>
      <c r="I215" s="149"/>
      <c r="L215" s="33"/>
      <c r="M215" s="150"/>
      <c r="T215" s="54"/>
      <c r="AT215" s="18" t="s">
        <v>191</v>
      </c>
      <c r="AU215" s="18" t="s">
        <v>82</v>
      </c>
    </row>
    <row r="216" spans="2:65" s="12" customFormat="1">
      <c r="B216" s="153"/>
      <c r="D216" s="147" t="s">
        <v>193</v>
      </c>
      <c r="E216" s="154" t="s">
        <v>3</v>
      </c>
      <c r="F216" s="155" t="s">
        <v>879</v>
      </c>
      <c r="H216" s="154" t="s">
        <v>3</v>
      </c>
      <c r="I216" s="156"/>
      <c r="L216" s="153"/>
      <c r="M216" s="157"/>
      <c r="T216" s="158"/>
      <c r="AT216" s="154" t="s">
        <v>193</v>
      </c>
      <c r="AU216" s="154" t="s">
        <v>82</v>
      </c>
      <c r="AV216" s="12" t="s">
        <v>78</v>
      </c>
      <c r="AW216" s="12" t="s">
        <v>35</v>
      </c>
      <c r="AX216" s="12" t="s">
        <v>74</v>
      </c>
      <c r="AY216" s="154" t="s">
        <v>179</v>
      </c>
    </row>
    <row r="217" spans="2:65" s="13" customFormat="1">
      <c r="B217" s="159"/>
      <c r="D217" s="147" t="s">
        <v>193</v>
      </c>
      <c r="E217" s="160" t="s">
        <v>3</v>
      </c>
      <c r="F217" s="161" t="s">
        <v>249</v>
      </c>
      <c r="H217" s="162">
        <v>10</v>
      </c>
      <c r="I217" s="163"/>
      <c r="L217" s="159"/>
      <c r="M217" s="164"/>
      <c r="T217" s="165"/>
      <c r="AT217" s="160" t="s">
        <v>193</v>
      </c>
      <c r="AU217" s="160" t="s">
        <v>82</v>
      </c>
      <c r="AV217" s="13" t="s">
        <v>82</v>
      </c>
      <c r="AW217" s="13" t="s">
        <v>35</v>
      </c>
      <c r="AX217" s="13" t="s">
        <v>74</v>
      </c>
      <c r="AY217" s="160" t="s">
        <v>179</v>
      </c>
    </row>
    <row r="218" spans="2:65" s="13" customFormat="1">
      <c r="B218" s="159"/>
      <c r="D218" s="147" t="s">
        <v>193</v>
      </c>
      <c r="E218" s="160" t="s">
        <v>3</v>
      </c>
      <c r="F218" s="161" t="s">
        <v>283</v>
      </c>
      <c r="H218" s="162">
        <v>14</v>
      </c>
      <c r="I218" s="163"/>
      <c r="L218" s="159"/>
      <c r="M218" s="164"/>
      <c r="T218" s="165"/>
      <c r="AT218" s="160" t="s">
        <v>193</v>
      </c>
      <c r="AU218" s="160" t="s">
        <v>82</v>
      </c>
      <c r="AV218" s="13" t="s">
        <v>82</v>
      </c>
      <c r="AW218" s="13" t="s">
        <v>35</v>
      </c>
      <c r="AX218" s="13" t="s">
        <v>74</v>
      </c>
      <c r="AY218" s="160" t="s">
        <v>179</v>
      </c>
    </row>
    <row r="219" spans="2:65" s="15" customFormat="1">
      <c r="B219" s="183"/>
      <c r="D219" s="147" t="s">
        <v>193</v>
      </c>
      <c r="E219" s="184" t="s">
        <v>3</v>
      </c>
      <c r="F219" s="185" t="s">
        <v>278</v>
      </c>
      <c r="H219" s="186">
        <v>24</v>
      </c>
      <c r="I219" s="187"/>
      <c r="L219" s="183"/>
      <c r="M219" s="188"/>
      <c r="T219" s="189"/>
      <c r="AT219" s="184" t="s">
        <v>193</v>
      </c>
      <c r="AU219" s="184" t="s">
        <v>82</v>
      </c>
      <c r="AV219" s="15" t="s">
        <v>88</v>
      </c>
      <c r="AW219" s="15" t="s">
        <v>35</v>
      </c>
      <c r="AX219" s="15" t="s">
        <v>78</v>
      </c>
      <c r="AY219" s="184" t="s">
        <v>179</v>
      </c>
    </row>
    <row r="220" spans="2:65" s="1" customFormat="1" ht="37.9" customHeight="1">
      <c r="B220" s="133"/>
      <c r="C220" s="134" t="s">
        <v>341</v>
      </c>
      <c r="D220" s="134" t="s">
        <v>184</v>
      </c>
      <c r="E220" s="135" t="s">
        <v>880</v>
      </c>
      <c r="F220" s="136" t="s">
        <v>881</v>
      </c>
      <c r="G220" s="137" t="s">
        <v>364</v>
      </c>
      <c r="H220" s="138">
        <v>5</v>
      </c>
      <c r="I220" s="139"/>
      <c r="J220" s="140">
        <f>ROUND(I220*H220,2)</f>
        <v>0</v>
      </c>
      <c r="K220" s="136" t="s">
        <v>187</v>
      </c>
      <c r="L220" s="33"/>
      <c r="M220" s="141" t="s">
        <v>3</v>
      </c>
      <c r="N220" s="142" t="s">
        <v>45</v>
      </c>
      <c r="P220" s="143">
        <f>O220*H220</f>
        <v>0</v>
      </c>
      <c r="Q220" s="143">
        <v>3.65E-3</v>
      </c>
      <c r="R220" s="143">
        <f>Q220*H220</f>
        <v>1.8249999999999999E-2</v>
      </c>
      <c r="S220" s="143">
        <v>0</v>
      </c>
      <c r="T220" s="144">
        <f>S220*H220</f>
        <v>0</v>
      </c>
      <c r="AR220" s="145" t="s">
        <v>291</v>
      </c>
      <c r="AT220" s="145" t="s">
        <v>184</v>
      </c>
      <c r="AU220" s="145" t="s">
        <v>82</v>
      </c>
      <c r="AY220" s="18" t="s">
        <v>179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8" t="s">
        <v>78</v>
      </c>
      <c r="BK220" s="146">
        <f>ROUND(I220*H220,2)</f>
        <v>0</v>
      </c>
      <c r="BL220" s="18" t="s">
        <v>291</v>
      </c>
      <c r="BM220" s="145" t="s">
        <v>882</v>
      </c>
    </row>
    <row r="221" spans="2:65" s="1" customFormat="1" ht="39">
      <c r="B221" s="33"/>
      <c r="D221" s="147" t="s">
        <v>189</v>
      </c>
      <c r="F221" s="148" t="s">
        <v>883</v>
      </c>
      <c r="I221" s="149"/>
      <c r="L221" s="33"/>
      <c r="M221" s="150"/>
      <c r="T221" s="54"/>
      <c r="AT221" s="18" t="s">
        <v>189</v>
      </c>
      <c r="AU221" s="18" t="s">
        <v>82</v>
      </c>
    </row>
    <row r="222" spans="2:65" s="1" customFormat="1">
      <c r="B222" s="33"/>
      <c r="D222" s="151" t="s">
        <v>191</v>
      </c>
      <c r="F222" s="152" t="s">
        <v>884</v>
      </c>
      <c r="I222" s="149"/>
      <c r="L222" s="33"/>
      <c r="M222" s="150"/>
      <c r="T222" s="54"/>
      <c r="AT222" s="18" t="s">
        <v>191</v>
      </c>
      <c r="AU222" s="18" t="s">
        <v>82</v>
      </c>
    </row>
    <row r="223" spans="2:65" s="13" customFormat="1">
      <c r="B223" s="159"/>
      <c r="D223" s="147" t="s">
        <v>193</v>
      </c>
      <c r="E223" s="160" t="s">
        <v>3</v>
      </c>
      <c r="F223" s="161" t="s">
        <v>91</v>
      </c>
      <c r="H223" s="162">
        <v>5</v>
      </c>
      <c r="I223" s="163"/>
      <c r="L223" s="159"/>
      <c r="M223" s="164"/>
      <c r="T223" s="165"/>
      <c r="AT223" s="160" t="s">
        <v>193</v>
      </c>
      <c r="AU223" s="160" t="s">
        <v>82</v>
      </c>
      <c r="AV223" s="13" t="s">
        <v>82</v>
      </c>
      <c r="AW223" s="13" t="s">
        <v>35</v>
      </c>
      <c r="AX223" s="13" t="s">
        <v>74</v>
      </c>
      <c r="AY223" s="160" t="s">
        <v>179</v>
      </c>
    </row>
    <row r="224" spans="2:65" s="1" customFormat="1" ht="37.9" customHeight="1">
      <c r="B224" s="133"/>
      <c r="C224" s="134" t="s">
        <v>347</v>
      </c>
      <c r="D224" s="134" t="s">
        <v>184</v>
      </c>
      <c r="E224" s="135" t="s">
        <v>885</v>
      </c>
      <c r="F224" s="136" t="s">
        <v>886</v>
      </c>
      <c r="G224" s="137" t="s">
        <v>364</v>
      </c>
      <c r="H224" s="138">
        <v>6</v>
      </c>
      <c r="I224" s="139"/>
      <c r="J224" s="140">
        <f>ROUND(I224*H224,2)</f>
        <v>0</v>
      </c>
      <c r="K224" s="136" t="s">
        <v>187</v>
      </c>
      <c r="L224" s="33"/>
      <c r="M224" s="141" t="s">
        <v>3</v>
      </c>
      <c r="N224" s="142" t="s">
        <v>45</v>
      </c>
      <c r="P224" s="143">
        <f>O224*H224</f>
        <v>0</v>
      </c>
      <c r="Q224" s="143">
        <v>3.6540000000000001E-3</v>
      </c>
      <c r="R224" s="143">
        <f>Q224*H224</f>
        <v>2.1923999999999999E-2</v>
      </c>
      <c r="S224" s="143">
        <v>0</v>
      </c>
      <c r="T224" s="144">
        <f>S224*H224</f>
        <v>0</v>
      </c>
      <c r="AR224" s="145" t="s">
        <v>291</v>
      </c>
      <c r="AT224" s="145" t="s">
        <v>184</v>
      </c>
      <c r="AU224" s="145" t="s">
        <v>82</v>
      </c>
      <c r="AY224" s="18" t="s">
        <v>179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8" t="s">
        <v>78</v>
      </c>
      <c r="BK224" s="146">
        <f>ROUND(I224*H224,2)</f>
        <v>0</v>
      </c>
      <c r="BL224" s="18" t="s">
        <v>291</v>
      </c>
      <c r="BM224" s="145" t="s">
        <v>887</v>
      </c>
    </row>
    <row r="225" spans="2:65" s="1" customFormat="1" ht="19.5">
      <c r="B225" s="33"/>
      <c r="D225" s="147" t="s">
        <v>189</v>
      </c>
      <c r="F225" s="148" t="s">
        <v>886</v>
      </c>
      <c r="I225" s="149"/>
      <c r="L225" s="33"/>
      <c r="M225" s="150"/>
      <c r="T225" s="54"/>
      <c r="AT225" s="18" t="s">
        <v>189</v>
      </c>
      <c r="AU225" s="18" t="s">
        <v>82</v>
      </c>
    </row>
    <row r="226" spans="2:65" s="1" customFormat="1">
      <c r="B226" s="33"/>
      <c r="D226" s="151" t="s">
        <v>191</v>
      </c>
      <c r="F226" s="152" t="s">
        <v>888</v>
      </c>
      <c r="I226" s="149"/>
      <c r="L226" s="33"/>
      <c r="M226" s="150"/>
      <c r="T226" s="54"/>
      <c r="AT226" s="18" t="s">
        <v>191</v>
      </c>
      <c r="AU226" s="18" t="s">
        <v>82</v>
      </c>
    </row>
    <row r="227" spans="2:65" s="13" customFormat="1">
      <c r="B227" s="159"/>
      <c r="D227" s="147" t="s">
        <v>193</v>
      </c>
      <c r="E227" s="160" t="s">
        <v>3</v>
      </c>
      <c r="F227" s="161" t="s">
        <v>180</v>
      </c>
      <c r="H227" s="162">
        <v>6</v>
      </c>
      <c r="I227" s="163"/>
      <c r="L227" s="159"/>
      <c r="M227" s="164"/>
      <c r="T227" s="165"/>
      <c r="AT227" s="160" t="s">
        <v>193</v>
      </c>
      <c r="AU227" s="160" t="s">
        <v>82</v>
      </c>
      <c r="AV227" s="13" t="s">
        <v>82</v>
      </c>
      <c r="AW227" s="13" t="s">
        <v>35</v>
      </c>
      <c r="AX227" s="13" t="s">
        <v>74</v>
      </c>
      <c r="AY227" s="160" t="s">
        <v>179</v>
      </c>
    </row>
    <row r="228" spans="2:65" s="1" customFormat="1" ht="37.9" customHeight="1">
      <c r="B228" s="133"/>
      <c r="C228" s="134" t="s">
        <v>353</v>
      </c>
      <c r="D228" s="134" t="s">
        <v>184</v>
      </c>
      <c r="E228" s="135" t="s">
        <v>889</v>
      </c>
      <c r="F228" s="136" t="s">
        <v>886</v>
      </c>
      <c r="G228" s="137" t="s">
        <v>364</v>
      </c>
      <c r="H228" s="138">
        <v>2</v>
      </c>
      <c r="I228" s="139"/>
      <c r="J228" s="140">
        <f>ROUND(I228*H228,2)</f>
        <v>0</v>
      </c>
      <c r="K228" s="136" t="s">
        <v>3</v>
      </c>
      <c r="L228" s="33"/>
      <c r="M228" s="141" t="s">
        <v>3</v>
      </c>
      <c r="N228" s="142" t="s">
        <v>45</v>
      </c>
      <c r="P228" s="143">
        <f>O228*H228</f>
        <v>0</v>
      </c>
      <c r="Q228" s="143">
        <v>3.65E-3</v>
      </c>
      <c r="R228" s="143">
        <f>Q228*H228</f>
        <v>7.3000000000000001E-3</v>
      </c>
      <c r="S228" s="143">
        <v>0</v>
      </c>
      <c r="T228" s="144">
        <f>S228*H228</f>
        <v>0</v>
      </c>
      <c r="AR228" s="145" t="s">
        <v>291</v>
      </c>
      <c r="AT228" s="145" t="s">
        <v>184</v>
      </c>
      <c r="AU228" s="145" t="s">
        <v>82</v>
      </c>
      <c r="AY228" s="18" t="s">
        <v>179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8" t="s">
        <v>78</v>
      </c>
      <c r="BK228" s="146">
        <f>ROUND(I228*H228,2)</f>
        <v>0</v>
      </c>
      <c r="BL228" s="18" t="s">
        <v>291</v>
      </c>
      <c r="BM228" s="145" t="s">
        <v>890</v>
      </c>
    </row>
    <row r="229" spans="2:65" s="1" customFormat="1" ht="19.5">
      <c r="B229" s="33"/>
      <c r="D229" s="147" t="s">
        <v>189</v>
      </c>
      <c r="F229" s="148" t="s">
        <v>891</v>
      </c>
      <c r="I229" s="149"/>
      <c r="L229" s="33"/>
      <c r="M229" s="150"/>
      <c r="T229" s="54"/>
      <c r="AT229" s="18" t="s">
        <v>189</v>
      </c>
      <c r="AU229" s="18" t="s">
        <v>82</v>
      </c>
    </row>
    <row r="230" spans="2:65" s="13" customFormat="1">
      <c r="B230" s="159"/>
      <c r="D230" s="147" t="s">
        <v>193</v>
      </c>
      <c r="E230" s="160" t="s">
        <v>3</v>
      </c>
      <c r="F230" s="161" t="s">
        <v>82</v>
      </c>
      <c r="H230" s="162">
        <v>2</v>
      </c>
      <c r="I230" s="163"/>
      <c r="L230" s="159"/>
      <c r="M230" s="164"/>
      <c r="T230" s="165"/>
      <c r="AT230" s="160" t="s">
        <v>193</v>
      </c>
      <c r="AU230" s="160" t="s">
        <v>82</v>
      </c>
      <c r="AV230" s="13" t="s">
        <v>82</v>
      </c>
      <c r="AW230" s="13" t="s">
        <v>35</v>
      </c>
      <c r="AX230" s="13" t="s">
        <v>74</v>
      </c>
      <c r="AY230" s="160" t="s">
        <v>179</v>
      </c>
    </row>
    <row r="231" spans="2:65" s="1" customFormat="1" ht="49.15" customHeight="1">
      <c r="B231" s="133"/>
      <c r="C231" s="166" t="s">
        <v>361</v>
      </c>
      <c r="D231" s="166" t="s">
        <v>237</v>
      </c>
      <c r="E231" s="167" t="s">
        <v>892</v>
      </c>
      <c r="F231" s="168" t="s">
        <v>893</v>
      </c>
      <c r="G231" s="169" t="s">
        <v>107</v>
      </c>
      <c r="H231" s="170">
        <v>15.337999999999999</v>
      </c>
      <c r="I231" s="171"/>
      <c r="J231" s="172">
        <f>ROUND(I231*H231,2)</f>
        <v>0</v>
      </c>
      <c r="K231" s="168" t="s">
        <v>187</v>
      </c>
      <c r="L231" s="173"/>
      <c r="M231" s="174" t="s">
        <v>3</v>
      </c>
      <c r="N231" s="175" t="s">
        <v>45</v>
      </c>
      <c r="P231" s="143">
        <f>O231*H231</f>
        <v>0</v>
      </c>
      <c r="Q231" s="143">
        <v>4.4000000000000003E-3</v>
      </c>
      <c r="R231" s="143">
        <f>Q231*H231</f>
        <v>6.7487199999999997E-2</v>
      </c>
      <c r="S231" s="143">
        <v>0</v>
      </c>
      <c r="T231" s="144">
        <f>S231*H231</f>
        <v>0</v>
      </c>
      <c r="AR231" s="145" t="s">
        <v>382</v>
      </c>
      <c r="AT231" s="145" t="s">
        <v>237</v>
      </c>
      <c r="AU231" s="145" t="s">
        <v>82</v>
      </c>
      <c r="AY231" s="18" t="s">
        <v>179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8" t="s">
        <v>78</v>
      </c>
      <c r="BK231" s="146">
        <f>ROUND(I231*H231,2)</f>
        <v>0</v>
      </c>
      <c r="BL231" s="18" t="s">
        <v>291</v>
      </c>
      <c r="BM231" s="145" t="s">
        <v>894</v>
      </c>
    </row>
    <row r="232" spans="2:65" s="1" customFormat="1" ht="29.25">
      <c r="B232" s="33"/>
      <c r="D232" s="147" t="s">
        <v>189</v>
      </c>
      <c r="F232" s="148" t="s">
        <v>893</v>
      </c>
      <c r="I232" s="149"/>
      <c r="L232" s="33"/>
      <c r="M232" s="150"/>
      <c r="T232" s="54"/>
      <c r="AT232" s="18" t="s">
        <v>189</v>
      </c>
      <c r="AU232" s="18" t="s">
        <v>82</v>
      </c>
    </row>
    <row r="233" spans="2:65" s="13" customFormat="1">
      <c r="B233" s="159"/>
      <c r="D233" s="147" t="s">
        <v>193</v>
      </c>
      <c r="E233" s="160" t="s">
        <v>3</v>
      </c>
      <c r="F233" s="161" t="s">
        <v>895</v>
      </c>
      <c r="H233" s="162">
        <v>3.4</v>
      </c>
      <c r="I233" s="163"/>
      <c r="L233" s="159"/>
      <c r="M233" s="164"/>
      <c r="T233" s="165"/>
      <c r="AT233" s="160" t="s">
        <v>193</v>
      </c>
      <c r="AU233" s="160" t="s">
        <v>82</v>
      </c>
      <c r="AV233" s="13" t="s">
        <v>82</v>
      </c>
      <c r="AW233" s="13" t="s">
        <v>35</v>
      </c>
      <c r="AX233" s="13" t="s">
        <v>74</v>
      </c>
      <c r="AY233" s="160" t="s">
        <v>179</v>
      </c>
    </row>
    <row r="234" spans="2:65" s="13" customFormat="1">
      <c r="B234" s="159"/>
      <c r="D234" s="147" t="s">
        <v>193</v>
      </c>
      <c r="E234" s="160" t="s">
        <v>3</v>
      </c>
      <c r="F234" s="161" t="s">
        <v>896</v>
      </c>
      <c r="H234" s="162">
        <v>5.2080000000000002</v>
      </c>
      <c r="I234" s="163"/>
      <c r="L234" s="159"/>
      <c r="M234" s="164"/>
      <c r="T234" s="165"/>
      <c r="AT234" s="160" t="s">
        <v>193</v>
      </c>
      <c r="AU234" s="160" t="s">
        <v>82</v>
      </c>
      <c r="AV234" s="13" t="s">
        <v>82</v>
      </c>
      <c r="AW234" s="13" t="s">
        <v>35</v>
      </c>
      <c r="AX234" s="13" t="s">
        <v>74</v>
      </c>
      <c r="AY234" s="160" t="s">
        <v>179</v>
      </c>
    </row>
    <row r="235" spans="2:65" s="13" customFormat="1">
      <c r="B235" s="159"/>
      <c r="D235" s="147" t="s">
        <v>193</v>
      </c>
      <c r="E235" s="160" t="s">
        <v>3</v>
      </c>
      <c r="F235" s="161" t="s">
        <v>897</v>
      </c>
      <c r="H235" s="162">
        <v>6</v>
      </c>
      <c r="I235" s="163"/>
      <c r="L235" s="159"/>
      <c r="M235" s="164"/>
      <c r="T235" s="165"/>
      <c r="AT235" s="160" t="s">
        <v>193</v>
      </c>
      <c r="AU235" s="160" t="s">
        <v>82</v>
      </c>
      <c r="AV235" s="13" t="s">
        <v>82</v>
      </c>
      <c r="AW235" s="13" t="s">
        <v>35</v>
      </c>
      <c r="AX235" s="13" t="s">
        <v>74</v>
      </c>
      <c r="AY235" s="160" t="s">
        <v>179</v>
      </c>
    </row>
    <row r="236" spans="2:65" s="15" customFormat="1">
      <c r="B236" s="183"/>
      <c r="D236" s="147" t="s">
        <v>193</v>
      </c>
      <c r="E236" s="184" t="s">
        <v>3</v>
      </c>
      <c r="F236" s="185" t="s">
        <v>278</v>
      </c>
      <c r="H236" s="186">
        <v>14.608000000000001</v>
      </c>
      <c r="I236" s="187"/>
      <c r="L236" s="183"/>
      <c r="M236" s="188"/>
      <c r="T236" s="189"/>
      <c r="AT236" s="184" t="s">
        <v>193</v>
      </c>
      <c r="AU236" s="184" t="s">
        <v>82</v>
      </c>
      <c r="AV236" s="15" t="s">
        <v>88</v>
      </c>
      <c r="AW236" s="15" t="s">
        <v>35</v>
      </c>
      <c r="AX236" s="15" t="s">
        <v>78</v>
      </c>
      <c r="AY236" s="184" t="s">
        <v>179</v>
      </c>
    </row>
    <row r="237" spans="2:65" s="13" customFormat="1">
      <c r="B237" s="159"/>
      <c r="D237" s="147" t="s">
        <v>193</v>
      </c>
      <c r="F237" s="161" t="s">
        <v>898</v>
      </c>
      <c r="H237" s="162">
        <v>15.337999999999999</v>
      </c>
      <c r="I237" s="163"/>
      <c r="L237" s="159"/>
      <c r="M237" s="164"/>
      <c r="T237" s="165"/>
      <c r="AT237" s="160" t="s">
        <v>193</v>
      </c>
      <c r="AU237" s="160" t="s">
        <v>82</v>
      </c>
      <c r="AV237" s="13" t="s">
        <v>82</v>
      </c>
      <c r="AW237" s="13" t="s">
        <v>4</v>
      </c>
      <c r="AX237" s="13" t="s">
        <v>78</v>
      </c>
      <c r="AY237" s="160" t="s">
        <v>179</v>
      </c>
    </row>
    <row r="238" spans="2:65" s="1" customFormat="1" ht="24.2" customHeight="1">
      <c r="B238" s="133"/>
      <c r="C238" s="134" t="s">
        <v>369</v>
      </c>
      <c r="D238" s="134" t="s">
        <v>184</v>
      </c>
      <c r="E238" s="135" t="s">
        <v>899</v>
      </c>
      <c r="F238" s="136" t="s">
        <v>900</v>
      </c>
      <c r="G238" s="137" t="s">
        <v>107</v>
      </c>
      <c r="H238" s="138">
        <v>1193.654</v>
      </c>
      <c r="I238" s="139"/>
      <c r="J238" s="140">
        <f>ROUND(I238*H238,2)</f>
        <v>0</v>
      </c>
      <c r="K238" s="136" t="s">
        <v>187</v>
      </c>
      <c r="L238" s="33"/>
      <c r="M238" s="141" t="s">
        <v>3</v>
      </c>
      <c r="N238" s="142" t="s">
        <v>45</v>
      </c>
      <c r="P238" s="143">
        <f>O238*H238</f>
        <v>0</v>
      </c>
      <c r="Q238" s="143">
        <v>1.94E-4</v>
      </c>
      <c r="R238" s="143">
        <f>Q238*H238</f>
        <v>0.23156887600000001</v>
      </c>
      <c r="S238" s="143">
        <v>0</v>
      </c>
      <c r="T238" s="144">
        <f>S238*H238</f>
        <v>0</v>
      </c>
      <c r="AR238" s="145" t="s">
        <v>291</v>
      </c>
      <c r="AT238" s="145" t="s">
        <v>184</v>
      </c>
      <c r="AU238" s="145" t="s">
        <v>82</v>
      </c>
      <c r="AY238" s="18" t="s">
        <v>179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8" t="s">
        <v>78</v>
      </c>
      <c r="BK238" s="146">
        <f>ROUND(I238*H238,2)</f>
        <v>0</v>
      </c>
      <c r="BL238" s="18" t="s">
        <v>291</v>
      </c>
      <c r="BM238" s="145" t="s">
        <v>901</v>
      </c>
    </row>
    <row r="239" spans="2:65" s="1" customFormat="1" ht="19.5">
      <c r="B239" s="33"/>
      <c r="D239" s="147" t="s">
        <v>189</v>
      </c>
      <c r="F239" s="148" t="s">
        <v>902</v>
      </c>
      <c r="I239" s="149"/>
      <c r="L239" s="33"/>
      <c r="M239" s="150"/>
      <c r="T239" s="54"/>
      <c r="AT239" s="18" t="s">
        <v>189</v>
      </c>
      <c r="AU239" s="18" t="s">
        <v>82</v>
      </c>
    </row>
    <row r="240" spans="2:65" s="1" customFormat="1">
      <c r="B240" s="33"/>
      <c r="D240" s="151" t="s">
        <v>191</v>
      </c>
      <c r="F240" s="152" t="s">
        <v>903</v>
      </c>
      <c r="I240" s="149"/>
      <c r="L240" s="33"/>
      <c r="M240" s="150"/>
      <c r="T240" s="54"/>
      <c r="AT240" s="18" t="s">
        <v>191</v>
      </c>
      <c r="AU240" s="18" t="s">
        <v>82</v>
      </c>
    </row>
    <row r="241" spans="2:65" s="13" customFormat="1">
      <c r="B241" s="159"/>
      <c r="D241" s="147" t="s">
        <v>193</v>
      </c>
      <c r="E241" s="160" t="s">
        <v>3</v>
      </c>
      <c r="F241" s="161" t="s">
        <v>765</v>
      </c>
      <c r="H241" s="162">
        <v>444.13</v>
      </c>
      <c r="I241" s="163"/>
      <c r="L241" s="159"/>
      <c r="M241" s="164"/>
      <c r="T241" s="165"/>
      <c r="AT241" s="160" t="s">
        <v>193</v>
      </c>
      <c r="AU241" s="160" t="s">
        <v>82</v>
      </c>
      <c r="AV241" s="13" t="s">
        <v>82</v>
      </c>
      <c r="AW241" s="13" t="s">
        <v>35</v>
      </c>
      <c r="AX241" s="13" t="s">
        <v>74</v>
      </c>
      <c r="AY241" s="160" t="s">
        <v>179</v>
      </c>
    </row>
    <row r="242" spans="2:65" s="13" customFormat="1">
      <c r="B242" s="159"/>
      <c r="D242" s="147" t="s">
        <v>193</v>
      </c>
      <c r="E242" s="160" t="s">
        <v>3</v>
      </c>
      <c r="F242" s="161" t="s">
        <v>768</v>
      </c>
      <c r="H242" s="162">
        <v>749.524</v>
      </c>
      <c r="I242" s="163"/>
      <c r="L242" s="159"/>
      <c r="M242" s="164"/>
      <c r="T242" s="165"/>
      <c r="AT242" s="160" t="s">
        <v>193</v>
      </c>
      <c r="AU242" s="160" t="s">
        <v>82</v>
      </c>
      <c r="AV242" s="13" t="s">
        <v>82</v>
      </c>
      <c r="AW242" s="13" t="s">
        <v>35</v>
      </c>
      <c r="AX242" s="13" t="s">
        <v>74</v>
      </c>
      <c r="AY242" s="160" t="s">
        <v>179</v>
      </c>
    </row>
    <row r="243" spans="2:65" s="1" customFormat="1" ht="37.9" customHeight="1">
      <c r="B243" s="133"/>
      <c r="C243" s="166" t="s">
        <v>374</v>
      </c>
      <c r="D243" s="166" t="s">
        <v>237</v>
      </c>
      <c r="E243" s="167" t="s">
        <v>904</v>
      </c>
      <c r="F243" s="168" t="s">
        <v>905</v>
      </c>
      <c r="G243" s="169" t="s">
        <v>107</v>
      </c>
      <c r="H243" s="170">
        <v>1253.337</v>
      </c>
      <c r="I243" s="171"/>
      <c r="J243" s="172">
        <f>ROUND(I243*H243,2)</f>
        <v>0</v>
      </c>
      <c r="K243" s="168" t="s">
        <v>187</v>
      </c>
      <c r="L243" s="173"/>
      <c r="M243" s="174" t="s">
        <v>3</v>
      </c>
      <c r="N243" s="175" t="s">
        <v>45</v>
      </c>
      <c r="P243" s="143">
        <f>O243*H243</f>
        <v>0</v>
      </c>
      <c r="Q243" s="143">
        <v>2.2000000000000001E-4</v>
      </c>
      <c r="R243" s="143">
        <f>Q243*H243</f>
        <v>0.27573414000000002</v>
      </c>
      <c r="S243" s="143">
        <v>0</v>
      </c>
      <c r="T243" s="144">
        <f>S243*H243</f>
        <v>0</v>
      </c>
      <c r="AR243" s="145" t="s">
        <v>382</v>
      </c>
      <c r="AT243" s="145" t="s">
        <v>237</v>
      </c>
      <c r="AU243" s="145" t="s">
        <v>82</v>
      </c>
      <c r="AY243" s="18" t="s">
        <v>179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8" t="s">
        <v>78</v>
      </c>
      <c r="BK243" s="146">
        <f>ROUND(I243*H243,2)</f>
        <v>0</v>
      </c>
      <c r="BL243" s="18" t="s">
        <v>291</v>
      </c>
      <c r="BM243" s="145" t="s">
        <v>906</v>
      </c>
    </row>
    <row r="244" spans="2:65" s="1" customFormat="1" ht="19.5">
      <c r="B244" s="33"/>
      <c r="D244" s="147" t="s">
        <v>189</v>
      </c>
      <c r="F244" s="148" t="s">
        <v>905</v>
      </c>
      <c r="I244" s="149"/>
      <c r="L244" s="33"/>
      <c r="M244" s="150"/>
      <c r="T244" s="54"/>
      <c r="AT244" s="18" t="s">
        <v>189</v>
      </c>
      <c r="AU244" s="18" t="s">
        <v>82</v>
      </c>
    </row>
    <row r="245" spans="2:65" s="13" customFormat="1">
      <c r="B245" s="159"/>
      <c r="D245" s="147" t="s">
        <v>193</v>
      </c>
      <c r="E245" s="160" t="s">
        <v>3</v>
      </c>
      <c r="F245" s="161" t="s">
        <v>765</v>
      </c>
      <c r="H245" s="162">
        <v>444.13</v>
      </c>
      <c r="I245" s="163"/>
      <c r="L245" s="159"/>
      <c r="M245" s="164"/>
      <c r="T245" s="165"/>
      <c r="AT245" s="160" t="s">
        <v>193</v>
      </c>
      <c r="AU245" s="160" t="s">
        <v>82</v>
      </c>
      <c r="AV245" s="13" t="s">
        <v>82</v>
      </c>
      <c r="AW245" s="13" t="s">
        <v>35</v>
      </c>
      <c r="AX245" s="13" t="s">
        <v>74</v>
      </c>
      <c r="AY245" s="160" t="s">
        <v>179</v>
      </c>
    </row>
    <row r="246" spans="2:65" s="13" customFormat="1">
      <c r="B246" s="159"/>
      <c r="D246" s="147" t="s">
        <v>193</v>
      </c>
      <c r="E246" s="160" t="s">
        <v>3</v>
      </c>
      <c r="F246" s="161" t="s">
        <v>768</v>
      </c>
      <c r="H246" s="162">
        <v>749.524</v>
      </c>
      <c r="I246" s="163"/>
      <c r="L246" s="159"/>
      <c r="M246" s="164"/>
      <c r="T246" s="165"/>
      <c r="AT246" s="160" t="s">
        <v>193</v>
      </c>
      <c r="AU246" s="160" t="s">
        <v>82</v>
      </c>
      <c r="AV246" s="13" t="s">
        <v>82</v>
      </c>
      <c r="AW246" s="13" t="s">
        <v>35</v>
      </c>
      <c r="AX246" s="13" t="s">
        <v>74</v>
      </c>
      <c r="AY246" s="160" t="s">
        <v>179</v>
      </c>
    </row>
    <row r="247" spans="2:65" s="13" customFormat="1">
      <c r="B247" s="159"/>
      <c r="D247" s="147" t="s">
        <v>193</v>
      </c>
      <c r="F247" s="161" t="s">
        <v>907</v>
      </c>
      <c r="H247" s="162">
        <v>1253.337</v>
      </c>
      <c r="I247" s="163"/>
      <c r="L247" s="159"/>
      <c r="M247" s="164"/>
      <c r="T247" s="165"/>
      <c r="AT247" s="160" t="s">
        <v>193</v>
      </c>
      <c r="AU247" s="160" t="s">
        <v>82</v>
      </c>
      <c r="AV247" s="13" t="s">
        <v>82</v>
      </c>
      <c r="AW247" s="13" t="s">
        <v>4</v>
      </c>
      <c r="AX247" s="13" t="s">
        <v>78</v>
      </c>
      <c r="AY247" s="160" t="s">
        <v>179</v>
      </c>
    </row>
    <row r="248" spans="2:65" s="1" customFormat="1" ht="24.2" customHeight="1">
      <c r="B248" s="133"/>
      <c r="C248" s="134" t="s">
        <v>379</v>
      </c>
      <c r="D248" s="134" t="s">
        <v>184</v>
      </c>
      <c r="E248" s="135" t="s">
        <v>908</v>
      </c>
      <c r="F248" s="136" t="s">
        <v>909</v>
      </c>
      <c r="G248" s="137" t="s">
        <v>512</v>
      </c>
      <c r="H248" s="138">
        <v>5.9610000000000003</v>
      </c>
      <c r="I248" s="139"/>
      <c r="J248" s="140">
        <f>ROUND(I248*H248,2)</f>
        <v>0</v>
      </c>
      <c r="K248" s="136" t="s">
        <v>187</v>
      </c>
      <c r="L248" s="33"/>
      <c r="M248" s="141" t="s">
        <v>3</v>
      </c>
      <c r="N248" s="142" t="s">
        <v>45</v>
      </c>
      <c r="P248" s="143">
        <f>O248*H248</f>
        <v>0</v>
      </c>
      <c r="Q248" s="143">
        <v>0</v>
      </c>
      <c r="R248" s="143">
        <f>Q248*H248</f>
        <v>0</v>
      </c>
      <c r="S248" s="143">
        <v>0</v>
      </c>
      <c r="T248" s="144">
        <f>S248*H248</f>
        <v>0</v>
      </c>
      <c r="AR248" s="145" t="s">
        <v>291</v>
      </c>
      <c r="AT248" s="145" t="s">
        <v>184</v>
      </c>
      <c r="AU248" s="145" t="s">
        <v>82</v>
      </c>
      <c r="AY248" s="18" t="s">
        <v>179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8" t="s">
        <v>78</v>
      </c>
      <c r="BK248" s="146">
        <f>ROUND(I248*H248,2)</f>
        <v>0</v>
      </c>
      <c r="BL248" s="18" t="s">
        <v>291</v>
      </c>
      <c r="BM248" s="145" t="s">
        <v>910</v>
      </c>
    </row>
    <row r="249" spans="2:65" s="1" customFormat="1" ht="29.25">
      <c r="B249" s="33"/>
      <c r="D249" s="147" t="s">
        <v>189</v>
      </c>
      <c r="F249" s="148" t="s">
        <v>911</v>
      </c>
      <c r="I249" s="149"/>
      <c r="L249" s="33"/>
      <c r="M249" s="150"/>
      <c r="T249" s="54"/>
      <c r="AT249" s="18" t="s">
        <v>189</v>
      </c>
      <c r="AU249" s="18" t="s">
        <v>82</v>
      </c>
    </row>
    <row r="250" spans="2:65" s="1" customFormat="1">
      <c r="B250" s="33"/>
      <c r="D250" s="151" t="s">
        <v>191</v>
      </c>
      <c r="F250" s="152" t="s">
        <v>912</v>
      </c>
      <c r="I250" s="149"/>
      <c r="L250" s="33"/>
      <c r="M250" s="150"/>
      <c r="T250" s="54"/>
      <c r="AT250" s="18" t="s">
        <v>191</v>
      </c>
      <c r="AU250" s="18" t="s">
        <v>82</v>
      </c>
    </row>
    <row r="251" spans="2:65" s="1" customFormat="1" ht="24.2" customHeight="1">
      <c r="B251" s="133"/>
      <c r="C251" s="134" t="s">
        <v>385</v>
      </c>
      <c r="D251" s="134" t="s">
        <v>184</v>
      </c>
      <c r="E251" s="135" t="s">
        <v>913</v>
      </c>
      <c r="F251" s="136" t="s">
        <v>914</v>
      </c>
      <c r="G251" s="137" t="s">
        <v>512</v>
      </c>
      <c r="H251" s="138">
        <v>5.9610000000000003</v>
      </c>
      <c r="I251" s="139"/>
      <c r="J251" s="140">
        <f>ROUND(I251*H251,2)</f>
        <v>0</v>
      </c>
      <c r="K251" s="136" t="s">
        <v>187</v>
      </c>
      <c r="L251" s="33"/>
      <c r="M251" s="141" t="s">
        <v>3</v>
      </c>
      <c r="N251" s="142" t="s">
        <v>45</v>
      </c>
      <c r="P251" s="143">
        <f>O251*H251</f>
        <v>0</v>
      </c>
      <c r="Q251" s="143">
        <v>0</v>
      </c>
      <c r="R251" s="143">
        <f>Q251*H251</f>
        <v>0</v>
      </c>
      <c r="S251" s="143">
        <v>0</v>
      </c>
      <c r="T251" s="144">
        <f>S251*H251</f>
        <v>0</v>
      </c>
      <c r="AR251" s="145" t="s">
        <v>291</v>
      </c>
      <c r="AT251" s="145" t="s">
        <v>184</v>
      </c>
      <c r="AU251" s="145" t="s">
        <v>82</v>
      </c>
      <c r="AY251" s="18" t="s">
        <v>179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8" t="s">
        <v>78</v>
      </c>
      <c r="BK251" s="146">
        <f>ROUND(I251*H251,2)</f>
        <v>0</v>
      </c>
      <c r="BL251" s="18" t="s">
        <v>291</v>
      </c>
      <c r="BM251" s="145" t="s">
        <v>915</v>
      </c>
    </row>
    <row r="252" spans="2:65" s="1" customFormat="1" ht="29.25">
      <c r="B252" s="33"/>
      <c r="D252" s="147" t="s">
        <v>189</v>
      </c>
      <c r="F252" s="148" t="s">
        <v>916</v>
      </c>
      <c r="I252" s="149"/>
      <c r="L252" s="33"/>
      <c r="M252" s="150"/>
      <c r="T252" s="54"/>
      <c r="AT252" s="18" t="s">
        <v>189</v>
      </c>
      <c r="AU252" s="18" t="s">
        <v>82</v>
      </c>
    </row>
    <row r="253" spans="2:65" s="1" customFormat="1">
      <c r="B253" s="33"/>
      <c r="D253" s="151" t="s">
        <v>191</v>
      </c>
      <c r="F253" s="152" t="s">
        <v>917</v>
      </c>
      <c r="I253" s="149"/>
      <c r="L253" s="33"/>
      <c r="M253" s="150"/>
      <c r="T253" s="54"/>
      <c r="AT253" s="18" t="s">
        <v>191</v>
      </c>
      <c r="AU253" s="18" t="s">
        <v>82</v>
      </c>
    </row>
    <row r="254" spans="2:65" s="11" customFormat="1" ht="22.9" customHeight="1">
      <c r="B254" s="121"/>
      <c r="D254" s="122" t="s">
        <v>73</v>
      </c>
      <c r="E254" s="131" t="s">
        <v>570</v>
      </c>
      <c r="F254" s="131" t="s">
        <v>571</v>
      </c>
      <c r="I254" s="124"/>
      <c r="J254" s="132">
        <f>BK254</f>
        <v>0</v>
      </c>
      <c r="L254" s="121"/>
      <c r="M254" s="126"/>
      <c r="P254" s="127">
        <f>SUM(P255:P289)</f>
        <v>0</v>
      </c>
      <c r="R254" s="127">
        <f>SUM(R255:R289)</f>
        <v>8.0526987547999997</v>
      </c>
      <c r="T254" s="128">
        <f>SUM(T255:T289)</f>
        <v>0</v>
      </c>
      <c r="AR254" s="122" t="s">
        <v>82</v>
      </c>
      <c r="AT254" s="129" t="s">
        <v>73</v>
      </c>
      <c r="AU254" s="129" t="s">
        <v>78</v>
      </c>
      <c r="AY254" s="122" t="s">
        <v>179</v>
      </c>
      <c r="BK254" s="130">
        <f>SUM(BK255:BK289)</f>
        <v>0</v>
      </c>
    </row>
    <row r="255" spans="2:65" s="1" customFormat="1" ht="33" customHeight="1">
      <c r="B255" s="133"/>
      <c r="C255" s="134" t="s">
        <v>393</v>
      </c>
      <c r="D255" s="134" t="s">
        <v>184</v>
      </c>
      <c r="E255" s="135" t="s">
        <v>918</v>
      </c>
      <c r="F255" s="136" t="s">
        <v>919</v>
      </c>
      <c r="G255" s="137" t="s">
        <v>107</v>
      </c>
      <c r="H255" s="138">
        <v>1193.654</v>
      </c>
      <c r="I255" s="139"/>
      <c r="J255" s="140">
        <f>ROUND(I255*H255,2)</f>
        <v>0</v>
      </c>
      <c r="K255" s="136" t="s">
        <v>187</v>
      </c>
      <c r="L255" s="33"/>
      <c r="M255" s="141" t="s">
        <v>3</v>
      </c>
      <c r="N255" s="142" t="s">
        <v>45</v>
      </c>
      <c r="P255" s="143">
        <f>O255*H255</f>
        <v>0</v>
      </c>
      <c r="Q255" s="143">
        <v>0</v>
      </c>
      <c r="R255" s="143">
        <f>Q255*H255</f>
        <v>0</v>
      </c>
      <c r="S255" s="143">
        <v>0</v>
      </c>
      <c r="T255" s="144">
        <f>S255*H255</f>
        <v>0</v>
      </c>
      <c r="AR255" s="145" t="s">
        <v>291</v>
      </c>
      <c r="AT255" s="145" t="s">
        <v>184</v>
      </c>
      <c r="AU255" s="145" t="s">
        <v>82</v>
      </c>
      <c r="AY255" s="18" t="s">
        <v>179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8" t="s">
        <v>78</v>
      </c>
      <c r="BK255" s="146">
        <f>ROUND(I255*H255,2)</f>
        <v>0</v>
      </c>
      <c r="BL255" s="18" t="s">
        <v>291</v>
      </c>
      <c r="BM255" s="145" t="s">
        <v>920</v>
      </c>
    </row>
    <row r="256" spans="2:65" s="1" customFormat="1" ht="29.25">
      <c r="B256" s="33"/>
      <c r="D256" s="147" t="s">
        <v>189</v>
      </c>
      <c r="F256" s="148" t="s">
        <v>921</v>
      </c>
      <c r="I256" s="149"/>
      <c r="L256" s="33"/>
      <c r="M256" s="150"/>
      <c r="T256" s="54"/>
      <c r="AT256" s="18" t="s">
        <v>189</v>
      </c>
      <c r="AU256" s="18" t="s">
        <v>82</v>
      </c>
    </row>
    <row r="257" spans="2:65" s="1" customFormat="1">
      <c r="B257" s="33"/>
      <c r="D257" s="151" t="s">
        <v>191</v>
      </c>
      <c r="F257" s="152" t="s">
        <v>922</v>
      </c>
      <c r="I257" s="149"/>
      <c r="L257" s="33"/>
      <c r="M257" s="150"/>
      <c r="T257" s="54"/>
      <c r="AT257" s="18" t="s">
        <v>191</v>
      </c>
      <c r="AU257" s="18" t="s">
        <v>82</v>
      </c>
    </row>
    <row r="258" spans="2:65" s="13" customFormat="1">
      <c r="B258" s="159"/>
      <c r="D258" s="147" t="s">
        <v>193</v>
      </c>
      <c r="E258" s="160" t="s">
        <v>3</v>
      </c>
      <c r="F258" s="161" t="s">
        <v>765</v>
      </c>
      <c r="H258" s="162">
        <v>444.13</v>
      </c>
      <c r="I258" s="163"/>
      <c r="L258" s="159"/>
      <c r="M258" s="164"/>
      <c r="T258" s="165"/>
      <c r="AT258" s="160" t="s">
        <v>193</v>
      </c>
      <c r="AU258" s="160" t="s">
        <v>82</v>
      </c>
      <c r="AV258" s="13" t="s">
        <v>82</v>
      </c>
      <c r="AW258" s="13" t="s">
        <v>35</v>
      </c>
      <c r="AX258" s="13" t="s">
        <v>74</v>
      </c>
      <c r="AY258" s="160" t="s">
        <v>179</v>
      </c>
    </row>
    <row r="259" spans="2:65" s="13" customFormat="1">
      <c r="B259" s="159"/>
      <c r="D259" s="147" t="s">
        <v>193</v>
      </c>
      <c r="E259" s="160" t="s">
        <v>3</v>
      </c>
      <c r="F259" s="161" t="s">
        <v>768</v>
      </c>
      <c r="H259" s="162">
        <v>749.524</v>
      </c>
      <c r="I259" s="163"/>
      <c r="L259" s="159"/>
      <c r="M259" s="164"/>
      <c r="T259" s="165"/>
      <c r="AT259" s="160" t="s">
        <v>193</v>
      </c>
      <c r="AU259" s="160" t="s">
        <v>82</v>
      </c>
      <c r="AV259" s="13" t="s">
        <v>82</v>
      </c>
      <c r="AW259" s="13" t="s">
        <v>35</v>
      </c>
      <c r="AX259" s="13" t="s">
        <v>74</v>
      </c>
      <c r="AY259" s="160" t="s">
        <v>179</v>
      </c>
    </row>
    <row r="260" spans="2:65" s="1" customFormat="1" ht="44.25" customHeight="1">
      <c r="B260" s="133"/>
      <c r="C260" s="166" t="s">
        <v>399</v>
      </c>
      <c r="D260" s="166" t="s">
        <v>237</v>
      </c>
      <c r="E260" s="167" t="s">
        <v>923</v>
      </c>
      <c r="F260" s="168" t="s">
        <v>924</v>
      </c>
      <c r="G260" s="169" t="s">
        <v>107</v>
      </c>
      <c r="H260" s="170">
        <v>1253.337</v>
      </c>
      <c r="I260" s="171"/>
      <c r="J260" s="172">
        <f>ROUND(I260*H260,2)</f>
        <v>0</v>
      </c>
      <c r="K260" s="168" t="s">
        <v>187</v>
      </c>
      <c r="L260" s="173"/>
      <c r="M260" s="174" t="s">
        <v>3</v>
      </c>
      <c r="N260" s="175" t="s">
        <v>45</v>
      </c>
      <c r="P260" s="143">
        <f>O260*H260</f>
        <v>0</v>
      </c>
      <c r="Q260" s="143">
        <v>4.0000000000000002E-4</v>
      </c>
      <c r="R260" s="143">
        <f>Q260*H260</f>
        <v>0.50133479999999997</v>
      </c>
      <c r="S260" s="143">
        <v>0</v>
      </c>
      <c r="T260" s="144">
        <f>S260*H260</f>
        <v>0</v>
      </c>
      <c r="AR260" s="145" t="s">
        <v>382</v>
      </c>
      <c r="AT260" s="145" t="s">
        <v>237</v>
      </c>
      <c r="AU260" s="145" t="s">
        <v>82</v>
      </c>
      <c r="AY260" s="18" t="s">
        <v>179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8" t="s">
        <v>78</v>
      </c>
      <c r="BK260" s="146">
        <f>ROUND(I260*H260,2)</f>
        <v>0</v>
      </c>
      <c r="BL260" s="18" t="s">
        <v>291</v>
      </c>
      <c r="BM260" s="145" t="s">
        <v>925</v>
      </c>
    </row>
    <row r="261" spans="2:65" s="1" customFormat="1" ht="29.25">
      <c r="B261" s="33"/>
      <c r="D261" s="147" t="s">
        <v>189</v>
      </c>
      <c r="F261" s="148" t="s">
        <v>924</v>
      </c>
      <c r="I261" s="149"/>
      <c r="L261" s="33"/>
      <c r="M261" s="150"/>
      <c r="T261" s="54"/>
      <c r="AT261" s="18" t="s">
        <v>189</v>
      </c>
      <c r="AU261" s="18" t="s">
        <v>82</v>
      </c>
    </row>
    <row r="262" spans="2:65" s="13" customFormat="1">
      <c r="B262" s="159"/>
      <c r="D262" s="147" t="s">
        <v>193</v>
      </c>
      <c r="E262" s="160" t="s">
        <v>3</v>
      </c>
      <c r="F262" s="161" t="s">
        <v>765</v>
      </c>
      <c r="H262" s="162">
        <v>444.13</v>
      </c>
      <c r="I262" s="163"/>
      <c r="L262" s="159"/>
      <c r="M262" s="164"/>
      <c r="T262" s="165"/>
      <c r="AT262" s="160" t="s">
        <v>193</v>
      </c>
      <c r="AU262" s="160" t="s">
        <v>82</v>
      </c>
      <c r="AV262" s="13" t="s">
        <v>82</v>
      </c>
      <c r="AW262" s="13" t="s">
        <v>35</v>
      </c>
      <c r="AX262" s="13" t="s">
        <v>74</v>
      </c>
      <c r="AY262" s="160" t="s">
        <v>179</v>
      </c>
    </row>
    <row r="263" spans="2:65" s="13" customFormat="1">
      <c r="B263" s="159"/>
      <c r="D263" s="147" t="s">
        <v>193</v>
      </c>
      <c r="E263" s="160" t="s">
        <v>3</v>
      </c>
      <c r="F263" s="161" t="s">
        <v>768</v>
      </c>
      <c r="H263" s="162">
        <v>749.524</v>
      </c>
      <c r="I263" s="163"/>
      <c r="L263" s="159"/>
      <c r="M263" s="164"/>
      <c r="T263" s="165"/>
      <c r="AT263" s="160" t="s">
        <v>193</v>
      </c>
      <c r="AU263" s="160" t="s">
        <v>82</v>
      </c>
      <c r="AV263" s="13" t="s">
        <v>82</v>
      </c>
      <c r="AW263" s="13" t="s">
        <v>35</v>
      </c>
      <c r="AX263" s="13" t="s">
        <v>74</v>
      </c>
      <c r="AY263" s="160" t="s">
        <v>179</v>
      </c>
    </row>
    <row r="264" spans="2:65" s="13" customFormat="1">
      <c r="B264" s="159"/>
      <c r="D264" s="147" t="s">
        <v>193</v>
      </c>
      <c r="F264" s="161" t="s">
        <v>907</v>
      </c>
      <c r="H264" s="162">
        <v>1253.337</v>
      </c>
      <c r="I264" s="163"/>
      <c r="L264" s="159"/>
      <c r="M264" s="164"/>
      <c r="T264" s="165"/>
      <c r="AT264" s="160" t="s">
        <v>193</v>
      </c>
      <c r="AU264" s="160" t="s">
        <v>82</v>
      </c>
      <c r="AV264" s="13" t="s">
        <v>82</v>
      </c>
      <c r="AW264" s="13" t="s">
        <v>4</v>
      </c>
      <c r="AX264" s="13" t="s">
        <v>78</v>
      </c>
      <c r="AY264" s="160" t="s">
        <v>179</v>
      </c>
    </row>
    <row r="265" spans="2:65" s="1" customFormat="1" ht="37.9" customHeight="1">
      <c r="B265" s="133"/>
      <c r="C265" s="134" t="s">
        <v>382</v>
      </c>
      <c r="D265" s="134" t="s">
        <v>184</v>
      </c>
      <c r="E265" s="135" t="s">
        <v>926</v>
      </c>
      <c r="F265" s="136" t="s">
        <v>927</v>
      </c>
      <c r="G265" s="137" t="s">
        <v>107</v>
      </c>
      <c r="H265" s="138">
        <v>1193.654</v>
      </c>
      <c r="I265" s="139"/>
      <c r="J265" s="140">
        <f>ROUND(I265*H265,2)</f>
        <v>0</v>
      </c>
      <c r="K265" s="136" t="s">
        <v>187</v>
      </c>
      <c r="L265" s="33"/>
      <c r="M265" s="141" t="s">
        <v>3</v>
      </c>
      <c r="N265" s="142" t="s">
        <v>45</v>
      </c>
      <c r="P265" s="143">
        <f>O265*H265</f>
        <v>0</v>
      </c>
      <c r="Q265" s="143">
        <v>1.8120000000000001E-4</v>
      </c>
      <c r="R265" s="143">
        <f>Q265*H265</f>
        <v>0.21629010480000002</v>
      </c>
      <c r="S265" s="143">
        <v>0</v>
      </c>
      <c r="T265" s="144">
        <f>S265*H265</f>
        <v>0</v>
      </c>
      <c r="AR265" s="145" t="s">
        <v>291</v>
      </c>
      <c r="AT265" s="145" t="s">
        <v>184</v>
      </c>
      <c r="AU265" s="145" t="s">
        <v>82</v>
      </c>
      <c r="AY265" s="18" t="s">
        <v>179</v>
      </c>
      <c r="BE265" s="146">
        <f>IF(N265="základní",J265,0)</f>
        <v>0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8" t="s">
        <v>78</v>
      </c>
      <c r="BK265" s="146">
        <f>ROUND(I265*H265,2)</f>
        <v>0</v>
      </c>
      <c r="BL265" s="18" t="s">
        <v>291</v>
      </c>
      <c r="BM265" s="145" t="s">
        <v>928</v>
      </c>
    </row>
    <row r="266" spans="2:65" s="1" customFormat="1" ht="29.25">
      <c r="B266" s="33"/>
      <c r="D266" s="147" t="s">
        <v>189</v>
      </c>
      <c r="F266" s="148" t="s">
        <v>929</v>
      </c>
      <c r="I266" s="149"/>
      <c r="L266" s="33"/>
      <c r="M266" s="150"/>
      <c r="T266" s="54"/>
      <c r="AT266" s="18" t="s">
        <v>189</v>
      </c>
      <c r="AU266" s="18" t="s">
        <v>82</v>
      </c>
    </row>
    <row r="267" spans="2:65" s="1" customFormat="1">
      <c r="B267" s="33"/>
      <c r="D267" s="151" t="s">
        <v>191</v>
      </c>
      <c r="F267" s="152" t="s">
        <v>930</v>
      </c>
      <c r="I267" s="149"/>
      <c r="L267" s="33"/>
      <c r="M267" s="150"/>
      <c r="T267" s="54"/>
      <c r="AT267" s="18" t="s">
        <v>191</v>
      </c>
      <c r="AU267" s="18" t="s">
        <v>82</v>
      </c>
    </row>
    <row r="268" spans="2:65" s="13" customFormat="1">
      <c r="B268" s="159"/>
      <c r="D268" s="147" t="s">
        <v>193</v>
      </c>
      <c r="E268" s="160" t="s">
        <v>3</v>
      </c>
      <c r="F268" s="161" t="s">
        <v>765</v>
      </c>
      <c r="H268" s="162">
        <v>444.13</v>
      </c>
      <c r="I268" s="163"/>
      <c r="L268" s="159"/>
      <c r="M268" s="164"/>
      <c r="T268" s="165"/>
      <c r="AT268" s="160" t="s">
        <v>193</v>
      </c>
      <c r="AU268" s="160" t="s">
        <v>82</v>
      </c>
      <c r="AV268" s="13" t="s">
        <v>82</v>
      </c>
      <c r="AW268" s="13" t="s">
        <v>35</v>
      </c>
      <c r="AX268" s="13" t="s">
        <v>74</v>
      </c>
      <c r="AY268" s="160" t="s">
        <v>179</v>
      </c>
    </row>
    <row r="269" spans="2:65" s="13" customFormat="1">
      <c r="B269" s="159"/>
      <c r="D269" s="147" t="s">
        <v>193</v>
      </c>
      <c r="E269" s="160" t="s">
        <v>3</v>
      </c>
      <c r="F269" s="161" t="s">
        <v>768</v>
      </c>
      <c r="H269" s="162">
        <v>749.524</v>
      </c>
      <c r="I269" s="163"/>
      <c r="L269" s="159"/>
      <c r="M269" s="164"/>
      <c r="T269" s="165"/>
      <c r="AT269" s="160" t="s">
        <v>193</v>
      </c>
      <c r="AU269" s="160" t="s">
        <v>82</v>
      </c>
      <c r="AV269" s="13" t="s">
        <v>82</v>
      </c>
      <c r="AW269" s="13" t="s">
        <v>35</v>
      </c>
      <c r="AX269" s="13" t="s">
        <v>74</v>
      </c>
      <c r="AY269" s="160" t="s">
        <v>179</v>
      </c>
    </row>
    <row r="270" spans="2:65" s="1" customFormat="1" ht="37.9" customHeight="1">
      <c r="B270" s="133"/>
      <c r="C270" s="166" t="s">
        <v>411</v>
      </c>
      <c r="D270" s="166" t="s">
        <v>237</v>
      </c>
      <c r="E270" s="167" t="s">
        <v>931</v>
      </c>
      <c r="F270" s="168" t="s">
        <v>932</v>
      </c>
      <c r="G270" s="169" t="s">
        <v>107</v>
      </c>
      <c r="H270" s="170">
        <v>1217.527</v>
      </c>
      <c r="I270" s="171"/>
      <c r="J270" s="172">
        <f>ROUND(I270*H270,2)</f>
        <v>0</v>
      </c>
      <c r="K270" s="168" t="s">
        <v>187</v>
      </c>
      <c r="L270" s="173"/>
      <c r="M270" s="174" t="s">
        <v>3</v>
      </c>
      <c r="N270" s="175" t="s">
        <v>45</v>
      </c>
      <c r="P270" s="143">
        <f>O270*H270</f>
        <v>0</v>
      </c>
      <c r="Q270" s="143">
        <v>6.0000000000000001E-3</v>
      </c>
      <c r="R270" s="143">
        <f>Q270*H270</f>
        <v>7.3051620000000002</v>
      </c>
      <c r="S270" s="143">
        <v>0</v>
      </c>
      <c r="T270" s="144">
        <f>S270*H270</f>
        <v>0</v>
      </c>
      <c r="AR270" s="145" t="s">
        <v>382</v>
      </c>
      <c r="AT270" s="145" t="s">
        <v>237</v>
      </c>
      <c r="AU270" s="145" t="s">
        <v>82</v>
      </c>
      <c r="AY270" s="18" t="s">
        <v>179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8" t="s">
        <v>78</v>
      </c>
      <c r="BK270" s="146">
        <f>ROUND(I270*H270,2)</f>
        <v>0</v>
      </c>
      <c r="BL270" s="18" t="s">
        <v>291</v>
      </c>
      <c r="BM270" s="145" t="s">
        <v>933</v>
      </c>
    </row>
    <row r="271" spans="2:65" s="1" customFormat="1" ht="19.5">
      <c r="B271" s="33"/>
      <c r="D271" s="147" t="s">
        <v>189</v>
      </c>
      <c r="F271" s="148" t="s">
        <v>932</v>
      </c>
      <c r="I271" s="149"/>
      <c r="L271" s="33"/>
      <c r="M271" s="150"/>
      <c r="T271" s="54"/>
      <c r="AT271" s="18" t="s">
        <v>189</v>
      </c>
      <c r="AU271" s="18" t="s">
        <v>82</v>
      </c>
    </row>
    <row r="272" spans="2:65" s="13" customFormat="1">
      <c r="B272" s="159"/>
      <c r="D272" s="147" t="s">
        <v>193</v>
      </c>
      <c r="E272" s="160" t="s">
        <v>3</v>
      </c>
      <c r="F272" s="161" t="s">
        <v>765</v>
      </c>
      <c r="H272" s="162">
        <v>444.13</v>
      </c>
      <c r="I272" s="163"/>
      <c r="L272" s="159"/>
      <c r="M272" s="164"/>
      <c r="T272" s="165"/>
      <c r="AT272" s="160" t="s">
        <v>193</v>
      </c>
      <c r="AU272" s="160" t="s">
        <v>82</v>
      </c>
      <c r="AV272" s="13" t="s">
        <v>82</v>
      </c>
      <c r="AW272" s="13" t="s">
        <v>35</v>
      </c>
      <c r="AX272" s="13" t="s">
        <v>74</v>
      </c>
      <c r="AY272" s="160" t="s">
        <v>179</v>
      </c>
    </row>
    <row r="273" spans="2:65" s="13" customFormat="1">
      <c r="B273" s="159"/>
      <c r="D273" s="147" t="s">
        <v>193</v>
      </c>
      <c r="E273" s="160" t="s">
        <v>3</v>
      </c>
      <c r="F273" s="161" t="s">
        <v>768</v>
      </c>
      <c r="H273" s="162">
        <v>749.524</v>
      </c>
      <c r="I273" s="163"/>
      <c r="L273" s="159"/>
      <c r="M273" s="164"/>
      <c r="T273" s="165"/>
      <c r="AT273" s="160" t="s">
        <v>193</v>
      </c>
      <c r="AU273" s="160" t="s">
        <v>82</v>
      </c>
      <c r="AV273" s="13" t="s">
        <v>82</v>
      </c>
      <c r="AW273" s="13" t="s">
        <v>35</v>
      </c>
      <c r="AX273" s="13" t="s">
        <v>74</v>
      </c>
      <c r="AY273" s="160" t="s">
        <v>179</v>
      </c>
    </row>
    <row r="274" spans="2:65" s="13" customFormat="1">
      <c r="B274" s="159"/>
      <c r="D274" s="147" t="s">
        <v>193</v>
      </c>
      <c r="F274" s="161" t="s">
        <v>934</v>
      </c>
      <c r="H274" s="162">
        <v>1217.527</v>
      </c>
      <c r="I274" s="163"/>
      <c r="L274" s="159"/>
      <c r="M274" s="164"/>
      <c r="T274" s="165"/>
      <c r="AT274" s="160" t="s">
        <v>193</v>
      </c>
      <c r="AU274" s="160" t="s">
        <v>82</v>
      </c>
      <c r="AV274" s="13" t="s">
        <v>82</v>
      </c>
      <c r="AW274" s="13" t="s">
        <v>4</v>
      </c>
      <c r="AX274" s="13" t="s">
        <v>78</v>
      </c>
      <c r="AY274" s="160" t="s">
        <v>179</v>
      </c>
    </row>
    <row r="275" spans="2:65" s="1" customFormat="1" ht="33" customHeight="1">
      <c r="B275" s="133"/>
      <c r="C275" s="134" t="s">
        <v>417</v>
      </c>
      <c r="D275" s="134" t="s">
        <v>184</v>
      </c>
      <c r="E275" s="135" t="s">
        <v>935</v>
      </c>
      <c r="F275" s="136" t="s">
        <v>936</v>
      </c>
      <c r="G275" s="137" t="s">
        <v>245</v>
      </c>
      <c r="H275" s="138">
        <v>22.23</v>
      </c>
      <c r="I275" s="139"/>
      <c r="J275" s="140">
        <f>ROUND(I275*H275,2)</f>
        <v>0</v>
      </c>
      <c r="K275" s="136" t="s">
        <v>187</v>
      </c>
      <c r="L275" s="33"/>
      <c r="M275" s="141" t="s">
        <v>3</v>
      </c>
      <c r="N275" s="142" t="s">
        <v>45</v>
      </c>
      <c r="P275" s="143">
        <f>O275*H275</f>
        <v>0</v>
      </c>
      <c r="Q275" s="143">
        <v>9.5000000000000005E-5</v>
      </c>
      <c r="R275" s="143">
        <f>Q275*H275</f>
        <v>2.1118500000000002E-3</v>
      </c>
      <c r="S275" s="143">
        <v>0</v>
      </c>
      <c r="T275" s="144">
        <f>S275*H275</f>
        <v>0</v>
      </c>
      <c r="AR275" s="145" t="s">
        <v>291</v>
      </c>
      <c r="AT275" s="145" t="s">
        <v>184</v>
      </c>
      <c r="AU275" s="145" t="s">
        <v>82</v>
      </c>
      <c r="AY275" s="18" t="s">
        <v>179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8" t="s">
        <v>78</v>
      </c>
      <c r="BK275" s="146">
        <f>ROUND(I275*H275,2)</f>
        <v>0</v>
      </c>
      <c r="BL275" s="18" t="s">
        <v>291</v>
      </c>
      <c r="BM275" s="145" t="s">
        <v>937</v>
      </c>
    </row>
    <row r="276" spans="2:65" s="1" customFormat="1" ht="29.25">
      <c r="B276" s="33"/>
      <c r="D276" s="147" t="s">
        <v>189</v>
      </c>
      <c r="F276" s="148" t="s">
        <v>938</v>
      </c>
      <c r="I276" s="149"/>
      <c r="L276" s="33"/>
      <c r="M276" s="150"/>
      <c r="T276" s="54"/>
      <c r="AT276" s="18" t="s">
        <v>189</v>
      </c>
      <c r="AU276" s="18" t="s">
        <v>82</v>
      </c>
    </row>
    <row r="277" spans="2:65" s="1" customFormat="1">
      <c r="B277" s="33"/>
      <c r="D277" s="151" t="s">
        <v>191</v>
      </c>
      <c r="F277" s="152" t="s">
        <v>939</v>
      </c>
      <c r="I277" s="149"/>
      <c r="L277" s="33"/>
      <c r="M277" s="150"/>
      <c r="T277" s="54"/>
      <c r="AT277" s="18" t="s">
        <v>191</v>
      </c>
      <c r="AU277" s="18" t="s">
        <v>82</v>
      </c>
    </row>
    <row r="278" spans="2:65" s="13" customFormat="1">
      <c r="B278" s="159"/>
      <c r="D278" s="147" t="s">
        <v>193</v>
      </c>
      <c r="E278" s="160" t="s">
        <v>3</v>
      </c>
      <c r="F278" s="161" t="s">
        <v>940</v>
      </c>
      <c r="H278" s="162">
        <v>19.329999999999998</v>
      </c>
      <c r="I278" s="163"/>
      <c r="L278" s="159"/>
      <c r="M278" s="164"/>
      <c r="T278" s="165"/>
      <c r="AT278" s="160" t="s">
        <v>193</v>
      </c>
      <c r="AU278" s="160" t="s">
        <v>82</v>
      </c>
      <c r="AV278" s="13" t="s">
        <v>82</v>
      </c>
      <c r="AW278" s="13" t="s">
        <v>35</v>
      </c>
      <c r="AX278" s="13" t="s">
        <v>78</v>
      </c>
      <c r="AY278" s="160" t="s">
        <v>179</v>
      </c>
    </row>
    <row r="279" spans="2:65" s="13" customFormat="1">
      <c r="B279" s="159"/>
      <c r="D279" s="147" t="s">
        <v>193</v>
      </c>
      <c r="F279" s="161" t="s">
        <v>941</v>
      </c>
      <c r="H279" s="162">
        <v>22.23</v>
      </c>
      <c r="I279" s="163"/>
      <c r="L279" s="159"/>
      <c r="M279" s="164"/>
      <c r="T279" s="165"/>
      <c r="AT279" s="160" t="s">
        <v>193</v>
      </c>
      <c r="AU279" s="160" t="s">
        <v>82</v>
      </c>
      <c r="AV279" s="13" t="s">
        <v>82</v>
      </c>
      <c r="AW279" s="13" t="s">
        <v>4</v>
      </c>
      <c r="AX279" s="13" t="s">
        <v>78</v>
      </c>
      <c r="AY279" s="160" t="s">
        <v>179</v>
      </c>
    </row>
    <row r="280" spans="2:65" s="1" customFormat="1" ht="16.5" customHeight="1">
      <c r="B280" s="133"/>
      <c r="C280" s="166" t="s">
        <v>427</v>
      </c>
      <c r="D280" s="166" t="s">
        <v>237</v>
      </c>
      <c r="E280" s="167" t="s">
        <v>942</v>
      </c>
      <c r="F280" s="168" t="s">
        <v>943</v>
      </c>
      <c r="G280" s="169" t="s">
        <v>420</v>
      </c>
      <c r="H280" s="170">
        <v>1.1120000000000001</v>
      </c>
      <c r="I280" s="171"/>
      <c r="J280" s="172">
        <f>ROUND(I280*H280,2)</f>
        <v>0</v>
      </c>
      <c r="K280" s="168" t="s">
        <v>187</v>
      </c>
      <c r="L280" s="173"/>
      <c r="M280" s="174" t="s">
        <v>3</v>
      </c>
      <c r="N280" s="175" t="s">
        <v>45</v>
      </c>
      <c r="P280" s="143">
        <f>O280*H280</f>
        <v>0</v>
      </c>
      <c r="Q280" s="143">
        <v>2.5000000000000001E-2</v>
      </c>
      <c r="R280" s="143">
        <f>Q280*H280</f>
        <v>2.7800000000000005E-2</v>
      </c>
      <c r="S280" s="143">
        <v>0</v>
      </c>
      <c r="T280" s="144">
        <f>S280*H280</f>
        <v>0</v>
      </c>
      <c r="AR280" s="145" t="s">
        <v>382</v>
      </c>
      <c r="AT280" s="145" t="s">
        <v>237</v>
      </c>
      <c r="AU280" s="145" t="s">
        <v>82</v>
      </c>
      <c r="AY280" s="18" t="s">
        <v>179</v>
      </c>
      <c r="BE280" s="146">
        <f>IF(N280="základní",J280,0)</f>
        <v>0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8" t="s">
        <v>78</v>
      </c>
      <c r="BK280" s="146">
        <f>ROUND(I280*H280,2)</f>
        <v>0</v>
      </c>
      <c r="BL280" s="18" t="s">
        <v>291</v>
      </c>
      <c r="BM280" s="145" t="s">
        <v>944</v>
      </c>
    </row>
    <row r="281" spans="2:65" s="1" customFormat="1">
      <c r="B281" s="33"/>
      <c r="D281" s="147" t="s">
        <v>189</v>
      </c>
      <c r="F281" s="148" t="s">
        <v>943</v>
      </c>
      <c r="I281" s="149"/>
      <c r="L281" s="33"/>
      <c r="M281" s="150"/>
      <c r="T281" s="54"/>
      <c r="AT281" s="18" t="s">
        <v>189</v>
      </c>
      <c r="AU281" s="18" t="s">
        <v>82</v>
      </c>
    </row>
    <row r="282" spans="2:65" s="13" customFormat="1">
      <c r="B282" s="159"/>
      <c r="D282" s="147" t="s">
        <v>193</v>
      </c>
      <c r="E282" s="160" t="s">
        <v>3</v>
      </c>
      <c r="F282" s="161" t="s">
        <v>945</v>
      </c>
      <c r="H282" s="162">
        <v>0.96699999999999997</v>
      </c>
      <c r="I282" s="163"/>
      <c r="L282" s="159"/>
      <c r="M282" s="164"/>
      <c r="T282" s="165"/>
      <c r="AT282" s="160" t="s">
        <v>193</v>
      </c>
      <c r="AU282" s="160" t="s">
        <v>82</v>
      </c>
      <c r="AV282" s="13" t="s">
        <v>82</v>
      </c>
      <c r="AW282" s="13" t="s">
        <v>35</v>
      </c>
      <c r="AX282" s="13" t="s">
        <v>74</v>
      </c>
      <c r="AY282" s="160" t="s">
        <v>179</v>
      </c>
    </row>
    <row r="283" spans="2:65" s="13" customFormat="1">
      <c r="B283" s="159"/>
      <c r="D283" s="147" t="s">
        <v>193</v>
      </c>
      <c r="F283" s="161" t="s">
        <v>946</v>
      </c>
      <c r="H283" s="162">
        <v>1.1120000000000001</v>
      </c>
      <c r="I283" s="163"/>
      <c r="L283" s="159"/>
      <c r="M283" s="164"/>
      <c r="T283" s="165"/>
      <c r="AT283" s="160" t="s">
        <v>193</v>
      </c>
      <c r="AU283" s="160" t="s">
        <v>82</v>
      </c>
      <c r="AV283" s="13" t="s">
        <v>82</v>
      </c>
      <c r="AW283" s="13" t="s">
        <v>4</v>
      </c>
      <c r="AX283" s="13" t="s">
        <v>78</v>
      </c>
      <c r="AY283" s="160" t="s">
        <v>179</v>
      </c>
    </row>
    <row r="284" spans="2:65" s="1" customFormat="1" ht="24.2" customHeight="1">
      <c r="B284" s="133"/>
      <c r="C284" s="134" t="s">
        <v>434</v>
      </c>
      <c r="D284" s="134" t="s">
        <v>184</v>
      </c>
      <c r="E284" s="135" t="s">
        <v>585</v>
      </c>
      <c r="F284" s="136" t="s">
        <v>586</v>
      </c>
      <c r="G284" s="137" t="s">
        <v>512</v>
      </c>
      <c r="H284" s="138">
        <v>8.0530000000000008</v>
      </c>
      <c r="I284" s="139"/>
      <c r="J284" s="140">
        <f>ROUND(I284*H284,2)</f>
        <v>0</v>
      </c>
      <c r="K284" s="136" t="s">
        <v>187</v>
      </c>
      <c r="L284" s="33"/>
      <c r="M284" s="141" t="s">
        <v>3</v>
      </c>
      <c r="N284" s="142" t="s">
        <v>45</v>
      </c>
      <c r="P284" s="143">
        <f>O284*H284</f>
        <v>0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45" t="s">
        <v>291</v>
      </c>
      <c r="AT284" s="145" t="s">
        <v>184</v>
      </c>
      <c r="AU284" s="145" t="s">
        <v>82</v>
      </c>
      <c r="AY284" s="18" t="s">
        <v>179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8" t="s">
        <v>78</v>
      </c>
      <c r="BK284" s="146">
        <f>ROUND(I284*H284,2)</f>
        <v>0</v>
      </c>
      <c r="BL284" s="18" t="s">
        <v>291</v>
      </c>
      <c r="BM284" s="145" t="s">
        <v>947</v>
      </c>
    </row>
    <row r="285" spans="2:65" s="1" customFormat="1" ht="29.25">
      <c r="B285" s="33"/>
      <c r="D285" s="147" t="s">
        <v>189</v>
      </c>
      <c r="F285" s="148" t="s">
        <v>588</v>
      </c>
      <c r="I285" s="149"/>
      <c r="L285" s="33"/>
      <c r="M285" s="150"/>
      <c r="T285" s="54"/>
      <c r="AT285" s="18" t="s">
        <v>189</v>
      </c>
      <c r="AU285" s="18" t="s">
        <v>82</v>
      </c>
    </row>
    <row r="286" spans="2:65" s="1" customFormat="1">
      <c r="B286" s="33"/>
      <c r="D286" s="151" t="s">
        <v>191</v>
      </c>
      <c r="F286" s="152" t="s">
        <v>589</v>
      </c>
      <c r="I286" s="149"/>
      <c r="L286" s="33"/>
      <c r="M286" s="150"/>
      <c r="T286" s="54"/>
      <c r="AT286" s="18" t="s">
        <v>191</v>
      </c>
      <c r="AU286" s="18" t="s">
        <v>82</v>
      </c>
    </row>
    <row r="287" spans="2:65" s="1" customFormat="1" ht="24.2" customHeight="1">
      <c r="B287" s="133"/>
      <c r="C287" s="134" t="s">
        <v>441</v>
      </c>
      <c r="D287" s="134" t="s">
        <v>184</v>
      </c>
      <c r="E287" s="135" t="s">
        <v>591</v>
      </c>
      <c r="F287" s="136" t="s">
        <v>592</v>
      </c>
      <c r="G287" s="137" t="s">
        <v>512</v>
      </c>
      <c r="H287" s="138">
        <v>8.0530000000000008</v>
      </c>
      <c r="I287" s="139"/>
      <c r="J287" s="140">
        <f>ROUND(I287*H287,2)</f>
        <v>0</v>
      </c>
      <c r="K287" s="136" t="s">
        <v>187</v>
      </c>
      <c r="L287" s="33"/>
      <c r="M287" s="141" t="s">
        <v>3</v>
      </c>
      <c r="N287" s="142" t="s">
        <v>45</v>
      </c>
      <c r="P287" s="143">
        <f>O287*H287</f>
        <v>0</v>
      </c>
      <c r="Q287" s="143">
        <v>0</v>
      </c>
      <c r="R287" s="143">
        <f>Q287*H287</f>
        <v>0</v>
      </c>
      <c r="S287" s="143">
        <v>0</v>
      </c>
      <c r="T287" s="144">
        <f>S287*H287</f>
        <v>0</v>
      </c>
      <c r="AR287" s="145" t="s">
        <v>291</v>
      </c>
      <c r="AT287" s="145" t="s">
        <v>184</v>
      </c>
      <c r="AU287" s="145" t="s">
        <v>82</v>
      </c>
      <c r="AY287" s="18" t="s">
        <v>179</v>
      </c>
      <c r="BE287" s="146">
        <f>IF(N287="základní",J287,0)</f>
        <v>0</v>
      </c>
      <c r="BF287" s="146">
        <f>IF(N287="snížená",J287,0)</f>
        <v>0</v>
      </c>
      <c r="BG287" s="146">
        <f>IF(N287="zákl. přenesená",J287,0)</f>
        <v>0</v>
      </c>
      <c r="BH287" s="146">
        <f>IF(N287="sníž. přenesená",J287,0)</f>
        <v>0</v>
      </c>
      <c r="BI287" s="146">
        <f>IF(N287="nulová",J287,0)</f>
        <v>0</v>
      </c>
      <c r="BJ287" s="18" t="s">
        <v>78</v>
      </c>
      <c r="BK287" s="146">
        <f>ROUND(I287*H287,2)</f>
        <v>0</v>
      </c>
      <c r="BL287" s="18" t="s">
        <v>291</v>
      </c>
      <c r="BM287" s="145" t="s">
        <v>948</v>
      </c>
    </row>
    <row r="288" spans="2:65" s="1" customFormat="1" ht="29.25">
      <c r="B288" s="33"/>
      <c r="D288" s="147" t="s">
        <v>189</v>
      </c>
      <c r="F288" s="148" t="s">
        <v>594</v>
      </c>
      <c r="I288" s="149"/>
      <c r="L288" s="33"/>
      <c r="M288" s="150"/>
      <c r="T288" s="54"/>
      <c r="AT288" s="18" t="s">
        <v>189</v>
      </c>
      <c r="AU288" s="18" t="s">
        <v>82</v>
      </c>
    </row>
    <row r="289" spans="2:65" s="1" customFormat="1">
      <c r="B289" s="33"/>
      <c r="D289" s="151" t="s">
        <v>191</v>
      </c>
      <c r="F289" s="152" t="s">
        <v>595</v>
      </c>
      <c r="I289" s="149"/>
      <c r="L289" s="33"/>
      <c r="M289" s="150"/>
      <c r="T289" s="54"/>
      <c r="AT289" s="18" t="s">
        <v>191</v>
      </c>
      <c r="AU289" s="18" t="s">
        <v>82</v>
      </c>
    </row>
    <row r="290" spans="2:65" s="11" customFormat="1" ht="22.9" customHeight="1">
      <c r="B290" s="121"/>
      <c r="D290" s="122" t="s">
        <v>73</v>
      </c>
      <c r="E290" s="131" t="s">
        <v>949</v>
      </c>
      <c r="F290" s="131" t="s">
        <v>950</v>
      </c>
      <c r="I290" s="124"/>
      <c r="J290" s="132">
        <f>BK290</f>
        <v>0</v>
      </c>
      <c r="L290" s="121"/>
      <c r="M290" s="126"/>
      <c r="P290" s="127">
        <f>SUM(P291:P305)</f>
        <v>0</v>
      </c>
      <c r="R290" s="127">
        <f>SUM(R291:R305)</f>
        <v>0.3006509</v>
      </c>
      <c r="T290" s="128">
        <f>SUM(T291:T305)</f>
        <v>0</v>
      </c>
      <c r="AR290" s="122" t="s">
        <v>82</v>
      </c>
      <c r="AT290" s="129" t="s">
        <v>73</v>
      </c>
      <c r="AU290" s="129" t="s">
        <v>78</v>
      </c>
      <c r="AY290" s="122" t="s">
        <v>179</v>
      </c>
      <c r="BK290" s="130">
        <f>SUM(BK291:BK305)</f>
        <v>0</v>
      </c>
    </row>
    <row r="291" spans="2:65" s="1" customFormat="1" ht="16.5" customHeight="1">
      <c r="B291" s="133"/>
      <c r="C291" s="134" t="s">
        <v>448</v>
      </c>
      <c r="D291" s="134" t="s">
        <v>184</v>
      </c>
      <c r="E291" s="135" t="s">
        <v>951</v>
      </c>
      <c r="F291" s="136" t="s">
        <v>952</v>
      </c>
      <c r="G291" s="137" t="s">
        <v>245</v>
      </c>
      <c r="H291" s="138">
        <v>5.5</v>
      </c>
      <c r="I291" s="139"/>
      <c r="J291" s="140">
        <f>ROUND(I291*H291,2)</f>
        <v>0</v>
      </c>
      <c r="K291" s="136" t="s">
        <v>187</v>
      </c>
      <c r="L291" s="33"/>
      <c r="M291" s="141" t="s">
        <v>3</v>
      </c>
      <c r="N291" s="142" t="s">
        <v>45</v>
      </c>
      <c r="P291" s="143">
        <f>O291*H291</f>
        <v>0</v>
      </c>
      <c r="Q291" s="143">
        <v>1.6237999999999999E-3</v>
      </c>
      <c r="R291" s="143">
        <f>Q291*H291</f>
        <v>8.9308999999999986E-3</v>
      </c>
      <c r="S291" s="143">
        <v>0</v>
      </c>
      <c r="T291" s="144">
        <f>S291*H291</f>
        <v>0</v>
      </c>
      <c r="AR291" s="145" t="s">
        <v>291</v>
      </c>
      <c r="AT291" s="145" t="s">
        <v>184</v>
      </c>
      <c r="AU291" s="145" t="s">
        <v>82</v>
      </c>
      <c r="AY291" s="18" t="s">
        <v>179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8" t="s">
        <v>78</v>
      </c>
      <c r="BK291" s="146">
        <f>ROUND(I291*H291,2)</f>
        <v>0</v>
      </c>
      <c r="BL291" s="18" t="s">
        <v>291</v>
      </c>
      <c r="BM291" s="145" t="s">
        <v>953</v>
      </c>
    </row>
    <row r="292" spans="2:65" s="1" customFormat="1">
      <c r="B292" s="33"/>
      <c r="D292" s="147" t="s">
        <v>189</v>
      </c>
      <c r="F292" s="148" t="s">
        <v>954</v>
      </c>
      <c r="I292" s="149"/>
      <c r="L292" s="33"/>
      <c r="M292" s="150"/>
      <c r="T292" s="54"/>
      <c r="AT292" s="18" t="s">
        <v>189</v>
      </c>
      <c r="AU292" s="18" t="s">
        <v>82</v>
      </c>
    </row>
    <row r="293" spans="2:65" s="1" customFormat="1">
      <c r="B293" s="33"/>
      <c r="D293" s="151" t="s">
        <v>191</v>
      </c>
      <c r="F293" s="152" t="s">
        <v>955</v>
      </c>
      <c r="I293" s="149"/>
      <c r="L293" s="33"/>
      <c r="M293" s="150"/>
      <c r="T293" s="54"/>
      <c r="AT293" s="18" t="s">
        <v>191</v>
      </c>
      <c r="AU293" s="18" t="s">
        <v>82</v>
      </c>
    </row>
    <row r="294" spans="2:65" s="13" customFormat="1">
      <c r="B294" s="159"/>
      <c r="D294" s="147" t="s">
        <v>193</v>
      </c>
      <c r="E294" s="160" t="s">
        <v>3</v>
      </c>
      <c r="F294" s="161" t="s">
        <v>956</v>
      </c>
      <c r="H294" s="162">
        <v>5.5</v>
      </c>
      <c r="I294" s="163"/>
      <c r="L294" s="159"/>
      <c r="M294" s="164"/>
      <c r="T294" s="165"/>
      <c r="AT294" s="160" t="s">
        <v>193</v>
      </c>
      <c r="AU294" s="160" t="s">
        <v>82</v>
      </c>
      <c r="AV294" s="13" t="s">
        <v>82</v>
      </c>
      <c r="AW294" s="13" t="s">
        <v>35</v>
      </c>
      <c r="AX294" s="13" t="s">
        <v>78</v>
      </c>
      <c r="AY294" s="160" t="s">
        <v>179</v>
      </c>
    </row>
    <row r="295" spans="2:65" s="1" customFormat="1" ht="16.5" customHeight="1">
      <c r="B295" s="133"/>
      <c r="C295" s="134" t="s">
        <v>455</v>
      </c>
      <c r="D295" s="134" t="s">
        <v>184</v>
      </c>
      <c r="E295" s="135" t="s">
        <v>957</v>
      </c>
      <c r="F295" s="136" t="s">
        <v>958</v>
      </c>
      <c r="G295" s="137" t="s">
        <v>364</v>
      </c>
      <c r="H295" s="138">
        <v>11</v>
      </c>
      <c r="I295" s="139"/>
      <c r="J295" s="140">
        <f>ROUND(I295*H295,2)</f>
        <v>0</v>
      </c>
      <c r="K295" s="136" t="s">
        <v>187</v>
      </c>
      <c r="L295" s="33"/>
      <c r="M295" s="141" t="s">
        <v>3</v>
      </c>
      <c r="N295" s="142" t="s">
        <v>45</v>
      </c>
      <c r="P295" s="143">
        <f>O295*H295</f>
        <v>0</v>
      </c>
      <c r="Q295" s="143">
        <v>2.6519999999999998E-2</v>
      </c>
      <c r="R295" s="143">
        <f>Q295*H295</f>
        <v>0.29171999999999998</v>
      </c>
      <c r="S295" s="143">
        <v>0</v>
      </c>
      <c r="T295" s="144">
        <f>S295*H295</f>
        <v>0</v>
      </c>
      <c r="AR295" s="145" t="s">
        <v>291</v>
      </c>
      <c r="AT295" s="145" t="s">
        <v>184</v>
      </c>
      <c r="AU295" s="145" t="s">
        <v>82</v>
      </c>
      <c r="AY295" s="18" t="s">
        <v>179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8" t="s">
        <v>78</v>
      </c>
      <c r="BK295" s="146">
        <f>ROUND(I295*H295,2)</f>
        <v>0</v>
      </c>
      <c r="BL295" s="18" t="s">
        <v>291</v>
      </c>
      <c r="BM295" s="145" t="s">
        <v>959</v>
      </c>
    </row>
    <row r="296" spans="2:65" s="1" customFormat="1">
      <c r="B296" s="33"/>
      <c r="D296" s="147" t="s">
        <v>189</v>
      </c>
      <c r="F296" s="148" t="s">
        <v>960</v>
      </c>
      <c r="I296" s="149"/>
      <c r="L296" s="33"/>
      <c r="M296" s="150"/>
      <c r="T296" s="54"/>
      <c r="AT296" s="18" t="s">
        <v>189</v>
      </c>
      <c r="AU296" s="18" t="s">
        <v>82</v>
      </c>
    </row>
    <row r="297" spans="2:65" s="1" customFormat="1">
      <c r="B297" s="33"/>
      <c r="D297" s="151" t="s">
        <v>191</v>
      </c>
      <c r="F297" s="152" t="s">
        <v>961</v>
      </c>
      <c r="I297" s="149"/>
      <c r="L297" s="33"/>
      <c r="M297" s="150"/>
      <c r="T297" s="54"/>
      <c r="AT297" s="18" t="s">
        <v>191</v>
      </c>
      <c r="AU297" s="18" t="s">
        <v>82</v>
      </c>
    </row>
    <row r="298" spans="2:65" s="12" customFormat="1">
      <c r="B298" s="153"/>
      <c r="D298" s="147" t="s">
        <v>193</v>
      </c>
      <c r="E298" s="154" t="s">
        <v>3</v>
      </c>
      <c r="F298" s="155" t="s">
        <v>962</v>
      </c>
      <c r="H298" s="154" t="s">
        <v>3</v>
      </c>
      <c r="I298" s="156"/>
      <c r="L298" s="153"/>
      <c r="M298" s="157"/>
      <c r="T298" s="158"/>
      <c r="AT298" s="154" t="s">
        <v>193</v>
      </c>
      <c r="AU298" s="154" t="s">
        <v>82</v>
      </c>
      <c r="AV298" s="12" t="s">
        <v>78</v>
      </c>
      <c r="AW298" s="12" t="s">
        <v>35</v>
      </c>
      <c r="AX298" s="12" t="s">
        <v>74</v>
      </c>
      <c r="AY298" s="154" t="s">
        <v>179</v>
      </c>
    </row>
    <row r="299" spans="2:65" s="13" customFormat="1">
      <c r="B299" s="159"/>
      <c r="D299" s="147" t="s">
        <v>193</v>
      </c>
      <c r="E299" s="160" t="s">
        <v>3</v>
      </c>
      <c r="F299" s="161" t="s">
        <v>963</v>
      </c>
      <c r="H299" s="162">
        <v>11</v>
      </c>
      <c r="I299" s="163"/>
      <c r="L299" s="159"/>
      <c r="M299" s="164"/>
      <c r="T299" s="165"/>
      <c r="AT299" s="160" t="s">
        <v>193</v>
      </c>
      <c r="AU299" s="160" t="s">
        <v>82</v>
      </c>
      <c r="AV299" s="13" t="s">
        <v>82</v>
      </c>
      <c r="AW299" s="13" t="s">
        <v>35</v>
      </c>
      <c r="AX299" s="13" t="s">
        <v>78</v>
      </c>
      <c r="AY299" s="160" t="s">
        <v>179</v>
      </c>
    </row>
    <row r="300" spans="2:65" s="1" customFormat="1" ht="24.2" customHeight="1">
      <c r="B300" s="133"/>
      <c r="C300" s="134" t="s">
        <v>461</v>
      </c>
      <c r="D300" s="134" t="s">
        <v>184</v>
      </c>
      <c r="E300" s="135" t="s">
        <v>964</v>
      </c>
      <c r="F300" s="136" t="s">
        <v>965</v>
      </c>
      <c r="G300" s="137" t="s">
        <v>512</v>
      </c>
      <c r="H300" s="138">
        <v>0.30099999999999999</v>
      </c>
      <c r="I300" s="139"/>
      <c r="J300" s="140">
        <f>ROUND(I300*H300,2)</f>
        <v>0</v>
      </c>
      <c r="K300" s="136" t="s">
        <v>187</v>
      </c>
      <c r="L300" s="33"/>
      <c r="M300" s="141" t="s">
        <v>3</v>
      </c>
      <c r="N300" s="142" t="s">
        <v>45</v>
      </c>
      <c r="P300" s="143">
        <f>O300*H300</f>
        <v>0</v>
      </c>
      <c r="Q300" s="143">
        <v>0</v>
      </c>
      <c r="R300" s="143">
        <f>Q300*H300</f>
        <v>0</v>
      </c>
      <c r="S300" s="143">
        <v>0</v>
      </c>
      <c r="T300" s="144">
        <f>S300*H300</f>
        <v>0</v>
      </c>
      <c r="AR300" s="145" t="s">
        <v>291</v>
      </c>
      <c r="AT300" s="145" t="s">
        <v>184</v>
      </c>
      <c r="AU300" s="145" t="s">
        <v>82</v>
      </c>
      <c r="AY300" s="18" t="s">
        <v>179</v>
      </c>
      <c r="BE300" s="146">
        <f>IF(N300="základní",J300,0)</f>
        <v>0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8" t="s">
        <v>78</v>
      </c>
      <c r="BK300" s="146">
        <f>ROUND(I300*H300,2)</f>
        <v>0</v>
      </c>
      <c r="BL300" s="18" t="s">
        <v>291</v>
      </c>
      <c r="BM300" s="145" t="s">
        <v>966</v>
      </c>
    </row>
    <row r="301" spans="2:65" s="1" customFormat="1" ht="29.25">
      <c r="B301" s="33"/>
      <c r="D301" s="147" t="s">
        <v>189</v>
      </c>
      <c r="F301" s="148" t="s">
        <v>967</v>
      </c>
      <c r="I301" s="149"/>
      <c r="L301" s="33"/>
      <c r="M301" s="150"/>
      <c r="T301" s="54"/>
      <c r="AT301" s="18" t="s">
        <v>189</v>
      </c>
      <c r="AU301" s="18" t="s">
        <v>82</v>
      </c>
    </row>
    <row r="302" spans="2:65" s="1" customFormat="1">
      <c r="B302" s="33"/>
      <c r="D302" s="151" t="s">
        <v>191</v>
      </c>
      <c r="F302" s="152" t="s">
        <v>968</v>
      </c>
      <c r="I302" s="149"/>
      <c r="L302" s="33"/>
      <c r="M302" s="150"/>
      <c r="T302" s="54"/>
      <c r="AT302" s="18" t="s">
        <v>191</v>
      </c>
      <c r="AU302" s="18" t="s">
        <v>82</v>
      </c>
    </row>
    <row r="303" spans="2:65" s="1" customFormat="1" ht="24.2" customHeight="1">
      <c r="B303" s="133"/>
      <c r="C303" s="134" t="s">
        <v>467</v>
      </c>
      <c r="D303" s="134" t="s">
        <v>184</v>
      </c>
      <c r="E303" s="135" t="s">
        <v>969</v>
      </c>
      <c r="F303" s="136" t="s">
        <v>970</v>
      </c>
      <c r="G303" s="137" t="s">
        <v>512</v>
      </c>
      <c r="H303" s="138">
        <v>0.30099999999999999</v>
      </c>
      <c r="I303" s="139"/>
      <c r="J303" s="140">
        <f>ROUND(I303*H303,2)</f>
        <v>0</v>
      </c>
      <c r="K303" s="136" t="s">
        <v>187</v>
      </c>
      <c r="L303" s="33"/>
      <c r="M303" s="141" t="s">
        <v>3</v>
      </c>
      <c r="N303" s="142" t="s">
        <v>45</v>
      </c>
      <c r="P303" s="143">
        <f>O303*H303</f>
        <v>0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AR303" s="145" t="s">
        <v>291</v>
      </c>
      <c r="AT303" s="145" t="s">
        <v>184</v>
      </c>
      <c r="AU303" s="145" t="s">
        <v>82</v>
      </c>
      <c r="AY303" s="18" t="s">
        <v>179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8" t="s">
        <v>78</v>
      </c>
      <c r="BK303" s="146">
        <f>ROUND(I303*H303,2)</f>
        <v>0</v>
      </c>
      <c r="BL303" s="18" t="s">
        <v>291</v>
      </c>
      <c r="BM303" s="145" t="s">
        <v>971</v>
      </c>
    </row>
    <row r="304" spans="2:65" s="1" customFormat="1" ht="29.25">
      <c r="B304" s="33"/>
      <c r="D304" s="147" t="s">
        <v>189</v>
      </c>
      <c r="F304" s="148" t="s">
        <v>972</v>
      </c>
      <c r="I304" s="149"/>
      <c r="L304" s="33"/>
      <c r="M304" s="150"/>
      <c r="T304" s="54"/>
      <c r="AT304" s="18" t="s">
        <v>189</v>
      </c>
      <c r="AU304" s="18" t="s">
        <v>82</v>
      </c>
    </row>
    <row r="305" spans="2:65" s="1" customFormat="1">
      <c r="B305" s="33"/>
      <c r="D305" s="151" t="s">
        <v>191</v>
      </c>
      <c r="F305" s="152" t="s">
        <v>973</v>
      </c>
      <c r="I305" s="149"/>
      <c r="L305" s="33"/>
      <c r="M305" s="150"/>
      <c r="T305" s="54"/>
      <c r="AT305" s="18" t="s">
        <v>191</v>
      </c>
      <c r="AU305" s="18" t="s">
        <v>82</v>
      </c>
    </row>
    <row r="306" spans="2:65" s="11" customFormat="1" ht="22.9" customHeight="1">
      <c r="B306" s="121"/>
      <c r="D306" s="122" t="s">
        <v>73</v>
      </c>
      <c r="E306" s="131" t="s">
        <v>974</v>
      </c>
      <c r="F306" s="131" t="s">
        <v>975</v>
      </c>
      <c r="I306" s="124"/>
      <c r="J306" s="132">
        <f>BK306</f>
        <v>0</v>
      </c>
      <c r="L306" s="121"/>
      <c r="M306" s="126"/>
      <c r="P306" s="127">
        <f>SUM(P307:P352)</f>
        <v>0</v>
      </c>
      <c r="R306" s="127">
        <f>SUM(R307:R352)</f>
        <v>36.136261445000002</v>
      </c>
      <c r="T306" s="128">
        <f>SUM(T307:T352)</f>
        <v>0</v>
      </c>
      <c r="AR306" s="122" t="s">
        <v>82</v>
      </c>
      <c r="AT306" s="129" t="s">
        <v>73</v>
      </c>
      <c r="AU306" s="129" t="s">
        <v>78</v>
      </c>
      <c r="AY306" s="122" t="s">
        <v>179</v>
      </c>
      <c r="BK306" s="130">
        <f>SUM(BK307:BK352)</f>
        <v>0</v>
      </c>
    </row>
    <row r="307" spans="2:65" s="1" customFormat="1" ht="24.2" customHeight="1">
      <c r="B307" s="133"/>
      <c r="C307" s="134" t="s">
        <v>473</v>
      </c>
      <c r="D307" s="134" t="s">
        <v>184</v>
      </c>
      <c r="E307" s="135" t="s">
        <v>976</v>
      </c>
      <c r="F307" s="136" t="s">
        <v>977</v>
      </c>
      <c r="G307" s="137" t="s">
        <v>107</v>
      </c>
      <c r="H307" s="138">
        <v>1193.654</v>
      </c>
      <c r="I307" s="139"/>
      <c r="J307" s="140">
        <f>ROUND(I307*H307,2)</f>
        <v>0</v>
      </c>
      <c r="K307" s="136" t="s">
        <v>187</v>
      </c>
      <c r="L307" s="33"/>
      <c r="M307" s="141" t="s">
        <v>3</v>
      </c>
      <c r="N307" s="142" t="s">
        <v>45</v>
      </c>
      <c r="P307" s="143">
        <f>O307*H307</f>
        <v>0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291</v>
      </c>
      <c r="AT307" s="145" t="s">
        <v>184</v>
      </c>
      <c r="AU307" s="145" t="s">
        <v>82</v>
      </c>
      <c r="AY307" s="18" t="s">
        <v>179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8" t="s">
        <v>78</v>
      </c>
      <c r="BK307" s="146">
        <f>ROUND(I307*H307,2)</f>
        <v>0</v>
      </c>
      <c r="BL307" s="18" t="s">
        <v>291</v>
      </c>
      <c r="BM307" s="145" t="s">
        <v>978</v>
      </c>
    </row>
    <row r="308" spans="2:65" s="1" customFormat="1" ht="19.5">
      <c r="B308" s="33"/>
      <c r="D308" s="147" t="s">
        <v>189</v>
      </c>
      <c r="F308" s="148" t="s">
        <v>979</v>
      </c>
      <c r="I308" s="149"/>
      <c r="L308" s="33"/>
      <c r="M308" s="150"/>
      <c r="T308" s="54"/>
      <c r="AT308" s="18" t="s">
        <v>189</v>
      </c>
      <c r="AU308" s="18" t="s">
        <v>82</v>
      </c>
    </row>
    <row r="309" spans="2:65" s="1" customFormat="1">
      <c r="B309" s="33"/>
      <c r="D309" s="151" t="s">
        <v>191</v>
      </c>
      <c r="F309" s="152" t="s">
        <v>980</v>
      </c>
      <c r="I309" s="149"/>
      <c r="L309" s="33"/>
      <c r="M309" s="150"/>
      <c r="T309" s="54"/>
      <c r="AT309" s="18" t="s">
        <v>191</v>
      </c>
      <c r="AU309" s="18" t="s">
        <v>82</v>
      </c>
    </row>
    <row r="310" spans="2:65" s="13" customFormat="1">
      <c r="B310" s="159"/>
      <c r="D310" s="147" t="s">
        <v>193</v>
      </c>
      <c r="E310" s="160" t="s">
        <v>3</v>
      </c>
      <c r="F310" s="161" t="s">
        <v>765</v>
      </c>
      <c r="H310" s="162">
        <v>444.13</v>
      </c>
      <c r="I310" s="163"/>
      <c r="L310" s="159"/>
      <c r="M310" s="164"/>
      <c r="T310" s="165"/>
      <c r="AT310" s="160" t="s">
        <v>193</v>
      </c>
      <c r="AU310" s="160" t="s">
        <v>82</v>
      </c>
      <c r="AV310" s="13" t="s">
        <v>82</v>
      </c>
      <c r="AW310" s="13" t="s">
        <v>35</v>
      </c>
      <c r="AX310" s="13" t="s">
        <v>74</v>
      </c>
      <c r="AY310" s="160" t="s">
        <v>179</v>
      </c>
    </row>
    <row r="311" spans="2:65" s="13" customFormat="1">
      <c r="B311" s="159"/>
      <c r="D311" s="147" t="s">
        <v>193</v>
      </c>
      <c r="E311" s="160" t="s">
        <v>3</v>
      </c>
      <c r="F311" s="161" t="s">
        <v>768</v>
      </c>
      <c r="H311" s="162">
        <v>749.524</v>
      </c>
      <c r="I311" s="163"/>
      <c r="L311" s="159"/>
      <c r="M311" s="164"/>
      <c r="T311" s="165"/>
      <c r="AT311" s="160" t="s">
        <v>193</v>
      </c>
      <c r="AU311" s="160" t="s">
        <v>82</v>
      </c>
      <c r="AV311" s="13" t="s">
        <v>82</v>
      </c>
      <c r="AW311" s="13" t="s">
        <v>35</v>
      </c>
      <c r="AX311" s="13" t="s">
        <v>74</v>
      </c>
      <c r="AY311" s="160" t="s">
        <v>179</v>
      </c>
    </row>
    <row r="312" spans="2:65" s="1" customFormat="1" ht="24.2" customHeight="1">
      <c r="B312" s="133"/>
      <c r="C312" s="166" t="s">
        <v>479</v>
      </c>
      <c r="D312" s="166" t="s">
        <v>237</v>
      </c>
      <c r="E312" s="167" t="s">
        <v>981</v>
      </c>
      <c r="F312" s="168" t="s">
        <v>982</v>
      </c>
      <c r="G312" s="169" t="s">
        <v>420</v>
      </c>
      <c r="H312" s="170">
        <v>27.574000000000002</v>
      </c>
      <c r="I312" s="171"/>
      <c r="J312" s="172">
        <f>ROUND(I312*H312,2)</f>
        <v>0</v>
      </c>
      <c r="K312" s="168" t="s">
        <v>3</v>
      </c>
      <c r="L312" s="173"/>
      <c r="M312" s="174" t="s">
        <v>3</v>
      </c>
      <c r="N312" s="175" t="s">
        <v>45</v>
      </c>
      <c r="P312" s="143">
        <f>O312*H312</f>
        <v>0</v>
      </c>
      <c r="Q312" s="143">
        <v>0.55000000000000004</v>
      </c>
      <c r="R312" s="143">
        <f>Q312*H312</f>
        <v>15.165700000000003</v>
      </c>
      <c r="S312" s="143">
        <v>0</v>
      </c>
      <c r="T312" s="144">
        <f>S312*H312</f>
        <v>0</v>
      </c>
      <c r="AR312" s="145" t="s">
        <v>382</v>
      </c>
      <c r="AT312" s="145" t="s">
        <v>237</v>
      </c>
      <c r="AU312" s="145" t="s">
        <v>82</v>
      </c>
      <c r="AY312" s="18" t="s">
        <v>179</v>
      </c>
      <c r="BE312" s="146">
        <f>IF(N312="základní",J312,0)</f>
        <v>0</v>
      </c>
      <c r="BF312" s="146">
        <f>IF(N312="snížená",J312,0)</f>
        <v>0</v>
      </c>
      <c r="BG312" s="146">
        <f>IF(N312="zákl. přenesená",J312,0)</f>
        <v>0</v>
      </c>
      <c r="BH312" s="146">
        <f>IF(N312="sníž. přenesená",J312,0)</f>
        <v>0</v>
      </c>
      <c r="BI312" s="146">
        <f>IF(N312="nulová",J312,0)</f>
        <v>0</v>
      </c>
      <c r="BJ312" s="18" t="s">
        <v>78</v>
      </c>
      <c r="BK312" s="146">
        <f>ROUND(I312*H312,2)</f>
        <v>0</v>
      </c>
      <c r="BL312" s="18" t="s">
        <v>291</v>
      </c>
      <c r="BM312" s="145" t="s">
        <v>983</v>
      </c>
    </row>
    <row r="313" spans="2:65" s="1" customFormat="1" ht="19.5">
      <c r="B313" s="33"/>
      <c r="D313" s="147" t="s">
        <v>189</v>
      </c>
      <c r="F313" s="148" t="s">
        <v>982</v>
      </c>
      <c r="I313" s="149"/>
      <c r="L313" s="33"/>
      <c r="M313" s="150"/>
      <c r="T313" s="54"/>
      <c r="AT313" s="18" t="s">
        <v>189</v>
      </c>
      <c r="AU313" s="18" t="s">
        <v>82</v>
      </c>
    </row>
    <row r="314" spans="2:65" s="13" customFormat="1">
      <c r="B314" s="159"/>
      <c r="D314" s="147" t="s">
        <v>193</v>
      </c>
      <c r="E314" s="160" t="s">
        <v>3</v>
      </c>
      <c r="F314" s="161" t="s">
        <v>984</v>
      </c>
      <c r="H314" s="162">
        <v>9.7710000000000008</v>
      </c>
      <c r="I314" s="163"/>
      <c r="L314" s="159"/>
      <c r="M314" s="164"/>
      <c r="T314" s="165"/>
      <c r="AT314" s="160" t="s">
        <v>193</v>
      </c>
      <c r="AU314" s="160" t="s">
        <v>82</v>
      </c>
      <c r="AV314" s="13" t="s">
        <v>82</v>
      </c>
      <c r="AW314" s="13" t="s">
        <v>35</v>
      </c>
      <c r="AX314" s="13" t="s">
        <v>74</v>
      </c>
      <c r="AY314" s="160" t="s">
        <v>179</v>
      </c>
    </row>
    <row r="315" spans="2:65" s="13" customFormat="1">
      <c r="B315" s="159"/>
      <c r="D315" s="147" t="s">
        <v>193</v>
      </c>
      <c r="E315" s="160" t="s">
        <v>3</v>
      </c>
      <c r="F315" s="161" t="s">
        <v>985</v>
      </c>
      <c r="H315" s="162">
        <v>16.489999999999998</v>
      </c>
      <c r="I315" s="163"/>
      <c r="L315" s="159"/>
      <c r="M315" s="164"/>
      <c r="T315" s="165"/>
      <c r="AT315" s="160" t="s">
        <v>193</v>
      </c>
      <c r="AU315" s="160" t="s">
        <v>82</v>
      </c>
      <c r="AV315" s="13" t="s">
        <v>82</v>
      </c>
      <c r="AW315" s="13" t="s">
        <v>35</v>
      </c>
      <c r="AX315" s="13" t="s">
        <v>74</v>
      </c>
      <c r="AY315" s="160" t="s">
        <v>179</v>
      </c>
    </row>
    <row r="316" spans="2:65" s="15" customFormat="1">
      <c r="B316" s="183"/>
      <c r="D316" s="147" t="s">
        <v>193</v>
      </c>
      <c r="E316" s="184" t="s">
        <v>3</v>
      </c>
      <c r="F316" s="185" t="s">
        <v>278</v>
      </c>
      <c r="H316" s="186">
        <v>26.260999999999999</v>
      </c>
      <c r="I316" s="187"/>
      <c r="L316" s="183"/>
      <c r="M316" s="188"/>
      <c r="T316" s="189"/>
      <c r="AT316" s="184" t="s">
        <v>193</v>
      </c>
      <c r="AU316" s="184" t="s">
        <v>82</v>
      </c>
      <c r="AV316" s="15" t="s">
        <v>88</v>
      </c>
      <c r="AW316" s="15" t="s">
        <v>35</v>
      </c>
      <c r="AX316" s="15" t="s">
        <v>78</v>
      </c>
      <c r="AY316" s="184" t="s">
        <v>179</v>
      </c>
    </row>
    <row r="317" spans="2:65" s="13" customFormat="1">
      <c r="B317" s="159"/>
      <c r="D317" s="147" t="s">
        <v>193</v>
      </c>
      <c r="F317" s="161" t="s">
        <v>986</v>
      </c>
      <c r="H317" s="162">
        <v>27.574000000000002</v>
      </c>
      <c r="I317" s="163"/>
      <c r="L317" s="159"/>
      <c r="M317" s="164"/>
      <c r="T317" s="165"/>
      <c r="AT317" s="160" t="s">
        <v>193</v>
      </c>
      <c r="AU317" s="160" t="s">
        <v>82</v>
      </c>
      <c r="AV317" s="13" t="s">
        <v>82</v>
      </c>
      <c r="AW317" s="13" t="s">
        <v>4</v>
      </c>
      <c r="AX317" s="13" t="s">
        <v>78</v>
      </c>
      <c r="AY317" s="160" t="s">
        <v>179</v>
      </c>
    </row>
    <row r="318" spans="2:65" s="1" customFormat="1" ht="24.2" customHeight="1">
      <c r="B318" s="133"/>
      <c r="C318" s="134" t="s">
        <v>486</v>
      </c>
      <c r="D318" s="134" t="s">
        <v>184</v>
      </c>
      <c r="E318" s="135" t="s">
        <v>987</v>
      </c>
      <c r="F318" s="136" t="s">
        <v>988</v>
      </c>
      <c r="G318" s="137" t="s">
        <v>107</v>
      </c>
      <c r="H318" s="138">
        <v>9.6649999999999991</v>
      </c>
      <c r="I318" s="139"/>
      <c r="J318" s="140">
        <f>ROUND(I318*H318,2)</f>
        <v>0</v>
      </c>
      <c r="K318" s="136" t="s">
        <v>187</v>
      </c>
      <c r="L318" s="33"/>
      <c r="M318" s="141" t="s">
        <v>3</v>
      </c>
      <c r="N318" s="142" t="s">
        <v>45</v>
      </c>
      <c r="P318" s="143">
        <f>O318*H318</f>
        <v>0</v>
      </c>
      <c r="Q318" s="143">
        <v>1.3956E-2</v>
      </c>
      <c r="R318" s="143">
        <f>Q318*H318</f>
        <v>0.13488473999999998</v>
      </c>
      <c r="S318" s="143">
        <v>0</v>
      </c>
      <c r="T318" s="144">
        <f>S318*H318</f>
        <v>0</v>
      </c>
      <c r="AR318" s="145" t="s">
        <v>291</v>
      </c>
      <c r="AT318" s="145" t="s">
        <v>184</v>
      </c>
      <c r="AU318" s="145" t="s">
        <v>82</v>
      </c>
      <c r="AY318" s="18" t="s">
        <v>179</v>
      </c>
      <c r="BE318" s="146">
        <f>IF(N318="základní",J318,0)</f>
        <v>0</v>
      </c>
      <c r="BF318" s="146">
        <f>IF(N318="snížená",J318,0)</f>
        <v>0</v>
      </c>
      <c r="BG318" s="146">
        <f>IF(N318="zákl. přenesená",J318,0)</f>
        <v>0</v>
      </c>
      <c r="BH318" s="146">
        <f>IF(N318="sníž. přenesená",J318,0)</f>
        <v>0</v>
      </c>
      <c r="BI318" s="146">
        <f>IF(N318="nulová",J318,0)</f>
        <v>0</v>
      </c>
      <c r="BJ318" s="18" t="s">
        <v>78</v>
      </c>
      <c r="BK318" s="146">
        <f>ROUND(I318*H318,2)</f>
        <v>0</v>
      </c>
      <c r="BL318" s="18" t="s">
        <v>291</v>
      </c>
      <c r="BM318" s="145" t="s">
        <v>989</v>
      </c>
    </row>
    <row r="319" spans="2:65" s="1" customFormat="1" ht="29.25">
      <c r="B319" s="33"/>
      <c r="D319" s="147" t="s">
        <v>189</v>
      </c>
      <c r="F319" s="148" t="s">
        <v>990</v>
      </c>
      <c r="I319" s="149"/>
      <c r="L319" s="33"/>
      <c r="M319" s="150"/>
      <c r="T319" s="54"/>
      <c r="AT319" s="18" t="s">
        <v>189</v>
      </c>
      <c r="AU319" s="18" t="s">
        <v>82</v>
      </c>
    </row>
    <row r="320" spans="2:65" s="1" customFormat="1">
      <c r="B320" s="33"/>
      <c r="D320" s="151" t="s">
        <v>191</v>
      </c>
      <c r="F320" s="152" t="s">
        <v>991</v>
      </c>
      <c r="I320" s="149"/>
      <c r="L320" s="33"/>
      <c r="M320" s="150"/>
      <c r="T320" s="54"/>
      <c r="AT320" s="18" t="s">
        <v>191</v>
      </c>
      <c r="AU320" s="18" t="s">
        <v>82</v>
      </c>
    </row>
    <row r="321" spans="2:65" s="13" customFormat="1">
      <c r="B321" s="159"/>
      <c r="D321" s="147" t="s">
        <v>193</v>
      </c>
      <c r="E321" s="160" t="s">
        <v>3</v>
      </c>
      <c r="F321" s="161" t="s">
        <v>992</v>
      </c>
      <c r="H321" s="162">
        <v>9.6649999999999991</v>
      </c>
      <c r="I321" s="163"/>
      <c r="L321" s="159"/>
      <c r="M321" s="164"/>
      <c r="T321" s="165"/>
      <c r="AT321" s="160" t="s">
        <v>193</v>
      </c>
      <c r="AU321" s="160" t="s">
        <v>82</v>
      </c>
      <c r="AV321" s="13" t="s">
        <v>82</v>
      </c>
      <c r="AW321" s="13" t="s">
        <v>35</v>
      </c>
      <c r="AX321" s="13" t="s">
        <v>74</v>
      </c>
      <c r="AY321" s="160" t="s">
        <v>179</v>
      </c>
    </row>
    <row r="322" spans="2:65" s="1" customFormat="1" ht="33" customHeight="1">
      <c r="B322" s="133"/>
      <c r="C322" s="134" t="s">
        <v>492</v>
      </c>
      <c r="D322" s="134" t="s">
        <v>184</v>
      </c>
      <c r="E322" s="135" t="s">
        <v>993</v>
      </c>
      <c r="F322" s="136" t="s">
        <v>994</v>
      </c>
      <c r="G322" s="137" t="s">
        <v>107</v>
      </c>
      <c r="H322" s="138">
        <v>1193.654</v>
      </c>
      <c r="I322" s="139"/>
      <c r="J322" s="140">
        <f>ROUND(I322*H322,2)</f>
        <v>0</v>
      </c>
      <c r="K322" s="136" t="s">
        <v>187</v>
      </c>
      <c r="L322" s="33"/>
      <c r="M322" s="141" t="s">
        <v>3</v>
      </c>
      <c r="N322" s="142" t="s">
        <v>45</v>
      </c>
      <c r="P322" s="143">
        <f>O322*H322</f>
        <v>0</v>
      </c>
      <c r="Q322" s="143">
        <v>0</v>
      </c>
      <c r="R322" s="143">
        <f>Q322*H322</f>
        <v>0</v>
      </c>
      <c r="S322" s="143">
        <v>0</v>
      </c>
      <c r="T322" s="144">
        <f>S322*H322</f>
        <v>0</v>
      </c>
      <c r="AR322" s="145" t="s">
        <v>291</v>
      </c>
      <c r="AT322" s="145" t="s">
        <v>184</v>
      </c>
      <c r="AU322" s="145" t="s">
        <v>82</v>
      </c>
      <c r="AY322" s="18" t="s">
        <v>179</v>
      </c>
      <c r="BE322" s="146">
        <f>IF(N322="základní",J322,0)</f>
        <v>0</v>
      </c>
      <c r="BF322" s="146">
        <f>IF(N322="snížená",J322,0)</f>
        <v>0</v>
      </c>
      <c r="BG322" s="146">
        <f>IF(N322="zákl. přenesená",J322,0)</f>
        <v>0</v>
      </c>
      <c r="BH322" s="146">
        <f>IF(N322="sníž. přenesená",J322,0)</f>
        <v>0</v>
      </c>
      <c r="BI322" s="146">
        <f>IF(N322="nulová",J322,0)</f>
        <v>0</v>
      </c>
      <c r="BJ322" s="18" t="s">
        <v>78</v>
      </c>
      <c r="BK322" s="146">
        <f>ROUND(I322*H322,2)</f>
        <v>0</v>
      </c>
      <c r="BL322" s="18" t="s">
        <v>291</v>
      </c>
      <c r="BM322" s="145" t="s">
        <v>995</v>
      </c>
    </row>
    <row r="323" spans="2:65" s="1" customFormat="1" ht="29.25">
      <c r="B323" s="33"/>
      <c r="D323" s="147" t="s">
        <v>189</v>
      </c>
      <c r="F323" s="148" t="s">
        <v>996</v>
      </c>
      <c r="I323" s="149"/>
      <c r="L323" s="33"/>
      <c r="M323" s="150"/>
      <c r="T323" s="54"/>
      <c r="AT323" s="18" t="s">
        <v>189</v>
      </c>
      <c r="AU323" s="18" t="s">
        <v>82</v>
      </c>
    </row>
    <row r="324" spans="2:65" s="1" customFormat="1">
      <c r="B324" s="33"/>
      <c r="D324" s="151" t="s">
        <v>191</v>
      </c>
      <c r="F324" s="152" t="s">
        <v>997</v>
      </c>
      <c r="I324" s="149"/>
      <c r="L324" s="33"/>
      <c r="M324" s="150"/>
      <c r="T324" s="54"/>
      <c r="AT324" s="18" t="s">
        <v>191</v>
      </c>
      <c r="AU324" s="18" t="s">
        <v>82</v>
      </c>
    </row>
    <row r="325" spans="2:65" s="13" customFormat="1">
      <c r="B325" s="159"/>
      <c r="D325" s="147" t="s">
        <v>193</v>
      </c>
      <c r="E325" s="160" t="s">
        <v>3</v>
      </c>
      <c r="F325" s="161" t="s">
        <v>765</v>
      </c>
      <c r="H325" s="162">
        <v>444.13</v>
      </c>
      <c r="I325" s="163"/>
      <c r="L325" s="159"/>
      <c r="M325" s="164"/>
      <c r="T325" s="165"/>
      <c r="AT325" s="160" t="s">
        <v>193</v>
      </c>
      <c r="AU325" s="160" t="s">
        <v>82</v>
      </c>
      <c r="AV325" s="13" t="s">
        <v>82</v>
      </c>
      <c r="AW325" s="13" t="s">
        <v>35</v>
      </c>
      <c r="AX325" s="13" t="s">
        <v>74</v>
      </c>
      <c r="AY325" s="160" t="s">
        <v>179</v>
      </c>
    </row>
    <row r="326" spans="2:65" s="13" customFormat="1">
      <c r="B326" s="159"/>
      <c r="D326" s="147" t="s">
        <v>193</v>
      </c>
      <c r="E326" s="160" t="s">
        <v>3</v>
      </c>
      <c r="F326" s="161" t="s">
        <v>768</v>
      </c>
      <c r="H326" s="162">
        <v>749.524</v>
      </c>
      <c r="I326" s="163"/>
      <c r="L326" s="159"/>
      <c r="M326" s="164"/>
      <c r="T326" s="165"/>
      <c r="AT326" s="160" t="s">
        <v>193</v>
      </c>
      <c r="AU326" s="160" t="s">
        <v>82</v>
      </c>
      <c r="AV326" s="13" t="s">
        <v>82</v>
      </c>
      <c r="AW326" s="13" t="s">
        <v>35</v>
      </c>
      <c r="AX326" s="13" t="s">
        <v>74</v>
      </c>
      <c r="AY326" s="160" t="s">
        <v>179</v>
      </c>
    </row>
    <row r="327" spans="2:65" s="1" customFormat="1" ht="21.75" customHeight="1">
      <c r="B327" s="133"/>
      <c r="C327" s="166" t="s">
        <v>500</v>
      </c>
      <c r="D327" s="166" t="s">
        <v>237</v>
      </c>
      <c r="E327" s="167" t="s">
        <v>998</v>
      </c>
      <c r="F327" s="168" t="s">
        <v>999</v>
      </c>
      <c r="G327" s="169" t="s">
        <v>107</v>
      </c>
      <c r="H327" s="170">
        <v>1217.527</v>
      </c>
      <c r="I327" s="171"/>
      <c r="J327" s="172">
        <f>ROUND(I327*H327,2)</f>
        <v>0</v>
      </c>
      <c r="K327" s="168" t="s">
        <v>187</v>
      </c>
      <c r="L327" s="173"/>
      <c r="M327" s="174" t="s">
        <v>3</v>
      </c>
      <c r="N327" s="175" t="s">
        <v>45</v>
      </c>
      <c r="P327" s="143">
        <f>O327*H327</f>
        <v>0</v>
      </c>
      <c r="Q327" s="143">
        <v>1.2800000000000001E-2</v>
      </c>
      <c r="R327" s="143">
        <f>Q327*H327</f>
        <v>15.584345600000001</v>
      </c>
      <c r="S327" s="143">
        <v>0</v>
      </c>
      <c r="T327" s="144">
        <f>S327*H327</f>
        <v>0</v>
      </c>
      <c r="AR327" s="145" t="s">
        <v>382</v>
      </c>
      <c r="AT327" s="145" t="s">
        <v>237</v>
      </c>
      <c r="AU327" s="145" t="s">
        <v>82</v>
      </c>
      <c r="AY327" s="18" t="s">
        <v>179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8" t="s">
        <v>78</v>
      </c>
      <c r="BK327" s="146">
        <f>ROUND(I327*H327,2)</f>
        <v>0</v>
      </c>
      <c r="BL327" s="18" t="s">
        <v>291</v>
      </c>
      <c r="BM327" s="145" t="s">
        <v>1000</v>
      </c>
    </row>
    <row r="328" spans="2:65" s="1" customFormat="1">
      <c r="B328" s="33"/>
      <c r="D328" s="147" t="s">
        <v>189</v>
      </c>
      <c r="F328" s="148" t="s">
        <v>999</v>
      </c>
      <c r="I328" s="149"/>
      <c r="L328" s="33"/>
      <c r="M328" s="150"/>
      <c r="T328" s="54"/>
      <c r="AT328" s="18" t="s">
        <v>189</v>
      </c>
      <c r="AU328" s="18" t="s">
        <v>82</v>
      </c>
    </row>
    <row r="329" spans="2:65" s="13" customFormat="1">
      <c r="B329" s="159"/>
      <c r="D329" s="147" t="s">
        <v>193</v>
      </c>
      <c r="E329" s="160" t="s">
        <v>3</v>
      </c>
      <c r="F329" s="161" t="s">
        <v>765</v>
      </c>
      <c r="H329" s="162">
        <v>444.13</v>
      </c>
      <c r="I329" s="163"/>
      <c r="L329" s="159"/>
      <c r="M329" s="164"/>
      <c r="T329" s="165"/>
      <c r="AT329" s="160" t="s">
        <v>193</v>
      </c>
      <c r="AU329" s="160" t="s">
        <v>82</v>
      </c>
      <c r="AV329" s="13" t="s">
        <v>82</v>
      </c>
      <c r="AW329" s="13" t="s">
        <v>35</v>
      </c>
      <c r="AX329" s="13" t="s">
        <v>74</v>
      </c>
      <c r="AY329" s="160" t="s">
        <v>179</v>
      </c>
    </row>
    <row r="330" spans="2:65" s="13" customFormat="1">
      <c r="B330" s="159"/>
      <c r="D330" s="147" t="s">
        <v>193</v>
      </c>
      <c r="E330" s="160" t="s">
        <v>3</v>
      </c>
      <c r="F330" s="161" t="s">
        <v>768</v>
      </c>
      <c r="H330" s="162">
        <v>749.524</v>
      </c>
      <c r="I330" s="163"/>
      <c r="L330" s="159"/>
      <c r="M330" s="164"/>
      <c r="T330" s="165"/>
      <c r="AT330" s="160" t="s">
        <v>193</v>
      </c>
      <c r="AU330" s="160" t="s">
        <v>82</v>
      </c>
      <c r="AV330" s="13" t="s">
        <v>82</v>
      </c>
      <c r="AW330" s="13" t="s">
        <v>35</v>
      </c>
      <c r="AX330" s="13" t="s">
        <v>74</v>
      </c>
      <c r="AY330" s="160" t="s">
        <v>179</v>
      </c>
    </row>
    <row r="331" spans="2:65" s="13" customFormat="1">
      <c r="B331" s="159"/>
      <c r="D331" s="147" t="s">
        <v>193</v>
      </c>
      <c r="F331" s="161" t="s">
        <v>934</v>
      </c>
      <c r="H331" s="162">
        <v>1217.527</v>
      </c>
      <c r="I331" s="163"/>
      <c r="L331" s="159"/>
      <c r="M331" s="164"/>
      <c r="T331" s="165"/>
      <c r="AT331" s="160" t="s">
        <v>193</v>
      </c>
      <c r="AU331" s="160" t="s">
        <v>82</v>
      </c>
      <c r="AV331" s="13" t="s">
        <v>82</v>
      </c>
      <c r="AW331" s="13" t="s">
        <v>4</v>
      </c>
      <c r="AX331" s="13" t="s">
        <v>78</v>
      </c>
      <c r="AY331" s="160" t="s">
        <v>179</v>
      </c>
    </row>
    <row r="332" spans="2:65" s="1" customFormat="1" ht="24.2" customHeight="1">
      <c r="B332" s="133"/>
      <c r="C332" s="134" t="s">
        <v>509</v>
      </c>
      <c r="D332" s="134" t="s">
        <v>184</v>
      </c>
      <c r="E332" s="135" t="s">
        <v>1001</v>
      </c>
      <c r="F332" s="136" t="s">
        <v>1002</v>
      </c>
      <c r="G332" s="137" t="s">
        <v>245</v>
      </c>
      <c r="H332" s="138">
        <v>2087.0650000000001</v>
      </c>
      <c r="I332" s="139"/>
      <c r="J332" s="140">
        <f>ROUND(I332*H332,2)</f>
        <v>0</v>
      </c>
      <c r="K332" s="136" t="s">
        <v>187</v>
      </c>
      <c r="L332" s="33"/>
      <c r="M332" s="141" t="s">
        <v>3</v>
      </c>
      <c r="N332" s="142" t="s">
        <v>45</v>
      </c>
      <c r="P332" s="143">
        <f>O332*H332</f>
        <v>0</v>
      </c>
      <c r="Q332" s="143">
        <v>1.7699999999999999E-4</v>
      </c>
      <c r="R332" s="143">
        <f>Q332*H332</f>
        <v>0.369410505</v>
      </c>
      <c r="S332" s="143">
        <v>0</v>
      </c>
      <c r="T332" s="144">
        <f>S332*H332</f>
        <v>0</v>
      </c>
      <c r="AR332" s="145" t="s">
        <v>291</v>
      </c>
      <c r="AT332" s="145" t="s">
        <v>184</v>
      </c>
      <c r="AU332" s="145" t="s">
        <v>82</v>
      </c>
      <c r="AY332" s="18" t="s">
        <v>179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8" t="s">
        <v>78</v>
      </c>
      <c r="BK332" s="146">
        <f>ROUND(I332*H332,2)</f>
        <v>0</v>
      </c>
      <c r="BL332" s="18" t="s">
        <v>291</v>
      </c>
      <c r="BM332" s="145" t="s">
        <v>1003</v>
      </c>
    </row>
    <row r="333" spans="2:65" s="1" customFormat="1" ht="19.5">
      <c r="B333" s="33"/>
      <c r="D333" s="147" t="s">
        <v>189</v>
      </c>
      <c r="F333" s="148" t="s">
        <v>1004</v>
      </c>
      <c r="I333" s="149"/>
      <c r="L333" s="33"/>
      <c r="M333" s="150"/>
      <c r="T333" s="54"/>
      <c r="AT333" s="18" t="s">
        <v>189</v>
      </c>
      <c r="AU333" s="18" t="s">
        <v>82</v>
      </c>
    </row>
    <row r="334" spans="2:65" s="1" customFormat="1">
      <c r="B334" s="33"/>
      <c r="D334" s="151" t="s">
        <v>191</v>
      </c>
      <c r="F334" s="152" t="s">
        <v>1005</v>
      </c>
      <c r="I334" s="149"/>
      <c r="L334" s="33"/>
      <c r="M334" s="150"/>
      <c r="T334" s="54"/>
      <c r="AT334" s="18" t="s">
        <v>191</v>
      </c>
      <c r="AU334" s="18" t="s">
        <v>82</v>
      </c>
    </row>
    <row r="335" spans="2:65" s="13" customFormat="1">
      <c r="B335" s="159"/>
      <c r="D335" s="147" t="s">
        <v>193</v>
      </c>
      <c r="E335" s="160" t="s">
        <v>3</v>
      </c>
      <c r="F335" s="161" t="s">
        <v>1006</v>
      </c>
      <c r="H335" s="162">
        <v>2087.0650000000001</v>
      </c>
      <c r="I335" s="163"/>
      <c r="L335" s="159"/>
      <c r="M335" s="164"/>
      <c r="T335" s="165"/>
      <c r="AT335" s="160" t="s">
        <v>193</v>
      </c>
      <c r="AU335" s="160" t="s">
        <v>82</v>
      </c>
      <c r="AV335" s="13" t="s">
        <v>82</v>
      </c>
      <c r="AW335" s="13" t="s">
        <v>35</v>
      </c>
      <c r="AX335" s="13" t="s">
        <v>74</v>
      </c>
      <c r="AY335" s="160" t="s">
        <v>179</v>
      </c>
    </row>
    <row r="336" spans="2:65" s="1" customFormat="1" ht="16.5" customHeight="1">
      <c r="B336" s="133"/>
      <c r="C336" s="166" t="s">
        <v>520</v>
      </c>
      <c r="D336" s="166" t="s">
        <v>237</v>
      </c>
      <c r="E336" s="167" t="s">
        <v>1007</v>
      </c>
      <c r="F336" s="168" t="s">
        <v>1008</v>
      </c>
      <c r="G336" s="169" t="s">
        <v>420</v>
      </c>
      <c r="H336" s="170">
        <v>6.3860000000000001</v>
      </c>
      <c r="I336" s="171"/>
      <c r="J336" s="172">
        <f>ROUND(I336*H336,2)</f>
        <v>0</v>
      </c>
      <c r="K336" s="168" t="s">
        <v>187</v>
      </c>
      <c r="L336" s="173"/>
      <c r="M336" s="174" t="s">
        <v>3</v>
      </c>
      <c r="N336" s="175" t="s">
        <v>45</v>
      </c>
      <c r="P336" s="143">
        <f>O336*H336</f>
        <v>0</v>
      </c>
      <c r="Q336" s="143">
        <v>0.55000000000000004</v>
      </c>
      <c r="R336" s="143">
        <f>Q336*H336</f>
        <v>3.5123000000000002</v>
      </c>
      <c r="S336" s="143">
        <v>0</v>
      </c>
      <c r="T336" s="144">
        <f>S336*H336</f>
        <v>0</v>
      </c>
      <c r="AR336" s="145" t="s">
        <v>382</v>
      </c>
      <c r="AT336" s="145" t="s">
        <v>237</v>
      </c>
      <c r="AU336" s="145" t="s">
        <v>82</v>
      </c>
      <c r="AY336" s="18" t="s">
        <v>179</v>
      </c>
      <c r="BE336" s="146">
        <f>IF(N336="základní",J336,0)</f>
        <v>0</v>
      </c>
      <c r="BF336" s="146">
        <f>IF(N336="snížená",J336,0)</f>
        <v>0</v>
      </c>
      <c r="BG336" s="146">
        <f>IF(N336="zákl. přenesená",J336,0)</f>
        <v>0</v>
      </c>
      <c r="BH336" s="146">
        <f>IF(N336="sníž. přenesená",J336,0)</f>
        <v>0</v>
      </c>
      <c r="BI336" s="146">
        <f>IF(N336="nulová",J336,0)</f>
        <v>0</v>
      </c>
      <c r="BJ336" s="18" t="s">
        <v>78</v>
      </c>
      <c r="BK336" s="146">
        <f>ROUND(I336*H336,2)</f>
        <v>0</v>
      </c>
      <c r="BL336" s="18" t="s">
        <v>291</v>
      </c>
      <c r="BM336" s="145" t="s">
        <v>1009</v>
      </c>
    </row>
    <row r="337" spans="2:65" s="1" customFormat="1">
      <c r="B337" s="33"/>
      <c r="D337" s="147" t="s">
        <v>189</v>
      </c>
      <c r="F337" s="148" t="s">
        <v>1008</v>
      </c>
      <c r="I337" s="149"/>
      <c r="L337" s="33"/>
      <c r="M337" s="150"/>
      <c r="T337" s="54"/>
      <c r="AT337" s="18" t="s">
        <v>189</v>
      </c>
      <c r="AU337" s="18" t="s">
        <v>82</v>
      </c>
    </row>
    <row r="338" spans="2:65" s="13" customFormat="1">
      <c r="B338" s="159"/>
      <c r="D338" s="147" t="s">
        <v>193</v>
      </c>
      <c r="E338" s="160" t="s">
        <v>3</v>
      </c>
      <c r="F338" s="161" t="s">
        <v>1010</v>
      </c>
      <c r="H338" s="162">
        <v>6.2610000000000001</v>
      </c>
      <c r="I338" s="163"/>
      <c r="L338" s="159"/>
      <c r="M338" s="164"/>
      <c r="T338" s="165"/>
      <c r="AT338" s="160" t="s">
        <v>193</v>
      </c>
      <c r="AU338" s="160" t="s">
        <v>82</v>
      </c>
      <c r="AV338" s="13" t="s">
        <v>82</v>
      </c>
      <c r="AW338" s="13" t="s">
        <v>35</v>
      </c>
      <c r="AX338" s="13" t="s">
        <v>74</v>
      </c>
      <c r="AY338" s="160" t="s">
        <v>179</v>
      </c>
    </row>
    <row r="339" spans="2:65" s="13" customFormat="1">
      <c r="B339" s="159"/>
      <c r="D339" s="147" t="s">
        <v>193</v>
      </c>
      <c r="F339" s="161" t="s">
        <v>1011</v>
      </c>
      <c r="H339" s="162">
        <v>6.3860000000000001</v>
      </c>
      <c r="I339" s="163"/>
      <c r="L339" s="159"/>
      <c r="M339" s="164"/>
      <c r="T339" s="165"/>
      <c r="AT339" s="160" t="s">
        <v>193</v>
      </c>
      <c r="AU339" s="160" t="s">
        <v>82</v>
      </c>
      <c r="AV339" s="13" t="s">
        <v>82</v>
      </c>
      <c r="AW339" s="13" t="s">
        <v>4</v>
      </c>
      <c r="AX339" s="13" t="s">
        <v>78</v>
      </c>
      <c r="AY339" s="160" t="s">
        <v>179</v>
      </c>
    </row>
    <row r="340" spans="2:65" s="1" customFormat="1" ht="24.2" customHeight="1">
      <c r="B340" s="133"/>
      <c r="C340" s="134" t="s">
        <v>528</v>
      </c>
      <c r="D340" s="134" t="s">
        <v>184</v>
      </c>
      <c r="E340" s="135" t="s">
        <v>1012</v>
      </c>
      <c r="F340" s="136" t="s">
        <v>1013</v>
      </c>
      <c r="G340" s="137" t="s">
        <v>420</v>
      </c>
      <c r="H340" s="138">
        <v>58.781999999999996</v>
      </c>
      <c r="I340" s="139"/>
      <c r="J340" s="140">
        <f>ROUND(I340*H340,2)</f>
        <v>0</v>
      </c>
      <c r="K340" s="136" t="s">
        <v>187</v>
      </c>
      <c r="L340" s="33"/>
      <c r="M340" s="141" t="s">
        <v>3</v>
      </c>
      <c r="N340" s="142" t="s">
        <v>45</v>
      </c>
      <c r="P340" s="143">
        <f>O340*H340</f>
        <v>0</v>
      </c>
      <c r="Q340" s="143">
        <v>2.3300000000000001E-2</v>
      </c>
      <c r="R340" s="143">
        <f>Q340*H340</f>
        <v>1.3696206</v>
      </c>
      <c r="S340" s="143">
        <v>0</v>
      </c>
      <c r="T340" s="144">
        <f>S340*H340</f>
        <v>0</v>
      </c>
      <c r="AR340" s="145" t="s">
        <v>291</v>
      </c>
      <c r="AT340" s="145" t="s">
        <v>184</v>
      </c>
      <c r="AU340" s="145" t="s">
        <v>82</v>
      </c>
      <c r="AY340" s="18" t="s">
        <v>179</v>
      </c>
      <c r="BE340" s="146">
        <f>IF(N340="základní",J340,0)</f>
        <v>0</v>
      </c>
      <c r="BF340" s="146">
        <f>IF(N340="snížená",J340,0)</f>
        <v>0</v>
      </c>
      <c r="BG340" s="146">
        <f>IF(N340="zákl. přenesená",J340,0)</f>
        <v>0</v>
      </c>
      <c r="BH340" s="146">
        <f>IF(N340="sníž. přenesená",J340,0)</f>
        <v>0</v>
      </c>
      <c r="BI340" s="146">
        <f>IF(N340="nulová",J340,0)</f>
        <v>0</v>
      </c>
      <c r="BJ340" s="18" t="s">
        <v>78</v>
      </c>
      <c r="BK340" s="146">
        <f>ROUND(I340*H340,2)</f>
        <v>0</v>
      </c>
      <c r="BL340" s="18" t="s">
        <v>291</v>
      </c>
      <c r="BM340" s="145" t="s">
        <v>1014</v>
      </c>
    </row>
    <row r="341" spans="2:65" s="1" customFormat="1" ht="19.5">
      <c r="B341" s="33"/>
      <c r="D341" s="147" t="s">
        <v>189</v>
      </c>
      <c r="F341" s="148" t="s">
        <v>1015</v>
      </c>
      <c r="I341" s="149"/>
      <c r="L341" s="33"/>
      <c r="M341" s="150"/>
      <c r="T341" s="54"/>
      <c r="AT341" s="18" t="s">
        <v>189</v>
      </c>
      <c r="AU341" s="18" t="s">
        <v>82</v>
      </c>
    </row>
    <row r="342" spans="2:65" s="1" customFormat="1">
      <c r="B342" s="33"/>
      <c r="D342" s="151" t="s">
        <v>191</v>
      </c>
      <c r="F342" s="152" t="s">
        <v>1016</v>
      </c>
      <c r="I342" s="149"/>
      <c r="L342" s="33"/>
      <c r="M342" s="150"/>
      <c r="T342" s="54"/>
      <c r="AT342" s="18" t="s">
        <v>191</v>
      </c>
      <c r="AU342" s="18" t="s">
        <v>82</v>
      </c>
    </row>
    <row r="343" spans="2:65" s="13" customFormat="1">
      <c r="B343" s="159"/>
      <c r="D343" s="147" t="s">
        <v>193</v>
      </c>
      <c r="E343" s="160" t="s">
        <v>3</v>
      </c>
      <c r="F343" s="161" t="s">
        <v>984</v>
      </c>
      <c r="H343" s="162">
        <v>9.7710000000000008</v>
      </c>
      <c r="I343" s="163"/>
      <c r="L343" s="159"/>
      <c r="M343" s="164"/>
      <c r="T343" s="165"/>
      <c r="AT343" s="160" t="s">
        <v>193</v>
      </c>
      <c r="AU343" s="160" t="s">
        <v>82</v>
      </c>
      <c r="AV343" s="13" t="s">
        <v>82</v>
      </c>
      <c r="AW343" s="13" t="s">
        <v>35</v>
      </c>
      <c r="AX343" s="13" t="s">
        <v>74</v>
      </c>
      <c r="AY343" s="160" t="s">
        <v>179</v>
      </c>
    </row>
    <row r="344" spans="2:65" s="13" customFormat="1">
      <c r="B344" s="159"/>
      <c r="D344" s="147" t="s">
        <v>193</v>
      </c>
      <c r="E344" s="160" t="s">
        <v>3</v>
      </c>
      <c r="F344" s="161" t="s">
        <v>985</v>
      </c>
      <c r="H344" s="162">
        <v>16.489999999999998</v>
      </c>
      <c r="I344" s="163"/>
      <c r="L344" s="159"/>
      <c r="M344" s="164"/>
      <c r="T344" s="165"/>
      <c r="AT344" s="160" t="s">
        <v>193</v>
      </c>
      <c r="AU344" s="160" t="s">
        <v>82</v>
      </c>
      <c r="AV344" s="13" t="s">
        <v>82</v>
      </c>
      <c r="AW344" s="13" t="s">
        <v>35</v>
      </c>
      <c r="AX344" s="13" t="s">
        <v>74</v>
      </c>
      <c r="AY344" s="160" t="s">
        <v>179</v>
      </c>
    </row>
    <row r="345" spans="2:65" s="13" customFormat="1">
      <c r="B345" s="159"/>
      <c r="D345" s="147" t="s">
        <v>193</v>
      </c>
      <c r="E345" s="160" t="s">
        <v>3</v>
      </c>
      <c r="F345" s="161" t="s">
        <v>1017</v>
      </c>
      <c r="H345" s="162">
        <v>26.26</v>
      </c>
      <c r="I345" s="163"/>
      <c r="L345" s="159"/>
      <c r="M345" s="164"/>
      <c r="T345" s="165"/>
      <c r="AT345" s="160" t="s">
        <v>193</v>
      </c>
      <c r="AU345" s="160" t="s">
        <v>82</v>
      </c>
      <c r="AV345" s="13" t="s">
        <v>82</v>
      </c>
      <c r="AW345" s="13" t="s">
        <v>35</v>
      </c>
      <c r="AX345" s="13" t="s">
        <v>74</v>
      </c>
      <c r="AY345" s="160" t="s">
        <v>179</v>
      </c>
    </row>
    <row r="346" spans="2:65" s="13" customFormat="1">
      <c r="B346" s="159"/>
      <c r="D346" s="147" t="s">
        <v>193</v>
      </c>
      <c r="E346" s="160" t="s">
        <v>3</v>
      </c>
      <c r="F346" s="161" t="s">
        <v>1010</v>
      </c>
      <c r="H346" s="162">
        <v>6.2610000000000001</v>
      </c>
      <c r="I346" s="163"/>
      <c r="L346" s="159"/>
      <c r="M346" s="164"/>
      <c r="T346" s="165"/>
      <c r="AT346" s="160" t="s">
        <v>193</v>
      </c>
      <c r="AU346" s="160" t="s">
        <v>82</v>
      </c>
      <c r="AV346" s="13" t="s">
        <v>82</v>
      </c>
      <c r="AW346" s="13" t="s">
        <v>35</v>
      </c>
      <c r="AX346" s="13" t="s">
        <v>74</v>
      </c>
      <c r="AY346" s="160" t="s">
        <v>179</v>
      </c>
    </row>
    <row r="347" spans="2:65" s="1" customFormat="1" ht="24.2" customHeight="1">
      <c r="B347" s="133"/>
      <c r="C347" s="134" t="s">
        <v>535</v>
      </c>
      <c r="D347" s="134" t="s">
        <v>184</v>
      </c>
      <c r="E347" s="135" t="s">
        <v>1018</v>
      </c>
      <c r="F347" s="136" t="s">
        <v>1019</v>
      </c>
      <c r="G347" s="137" t="s">
        <v>512</v>
      </c>
      <c r="H347" s="138">
        <v>36.136000000000003</v>
      </c>
      <c r="I347" s="139"/>
      <c r="J347" s="140">
        <f>ROUND(I347*H347,2)</f>
        <v>0</v>
      </c>
      <c r="K347" s="136" t="s">
        <v>187</v>
      </c>
      <c r="L347" s="33"/>
      <c r="M347" s="141" t="s">
        <v>3</v>
      </c>
      <c r="N347" s="142" t="s">
        <v>45</v>
      </c>
      <c r="P347" s="143">
        <f>O347*H347</f>
        <v>0</v>
      </c>
      <c r="Q347" s="143">
        <v>0</v>
      </c>
      <c r="R347" s="143">
        <f>Q347*H347</f>
        <v>0</v>
      </c>
      <c r="S347" s="143">
        <v>0</v>
      </c>
      <c r="T347" s="144">
        <f>S347*H347</f>
        <v>0</v>
      </c>
      <c r="AR347" s="145" t="s">
        <v>291</v>
      </c>
      <c r="AT347" s="145" t="s">
        <v>184</v>
      </c>
      <c r="AU347" s="145" t="s">
        <v>82</v>
      </c>
      <c r="AY347" s="18" t="s">
        <v>179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8" t="s">
        <v>78</v>
      </c>
      <c r="BK347" s="146">
        <f>ROUND(I347*H347,2)</f>
        <v>0</v>
      </c>
      <c r="BL347" s="18" t="s">
        <v>291</v>
      </c>
      <c r="BM347" s="145" t="s">
        <v>1020</v>
      </c>
    </row>
    <row r="348" spans="2:65" s="1" customFormat="1" ht="29.25">
      <c r="B348" s="33"/>
      <c r="D348" s="147" t="s">
        <v>189</v>
      </c>
      <c r="F348" s="148" t="s">
        <v>1021</v>
      </c>
      <c r="I348" s="149"/>
      <c r="L348" s="33"/>
      <c r="M348" s="150"/>
      <c r="T348" s="54"/>
      <c r="AT348" s="18" t="s">
        <v>189</v>
      </c>
      <c r="AU348" s="18" t="s">
        <v>82</v>
      </c>
    </row>
    <row r="349" spans="2:65" s="1" customFormat="1">
      <c r="B349" s="33"/>
      <c r="D349" s="151" t="s">
        <v>191</v>
      </c>
      <c r="F349" s="152" t="s">
        <v>1022</v>
      </c>
      <c r="I349" s="149"/>
      <c r="L349" s="33"/>
      <c r="M349" s="150"/>
      <c r="T349" s="54"/>
      <c r="AT349" s="18" t="s">
        <v>191</v>
      </c>
      <c r="AU349" s="18" t="s">
        <v>82</v>
      </c>
    </row>
    <row r="350" spans="2:65" s="1" customFormat="1" ht="24.2" customHeight="1">
      <c r="B350" s="133"/>
      <c r="C350" s="134" t="s">
        <v>541</v>
      </c>
      <c r="D350" s="134" t="s">
        <v>184</v>
      </c>
      <c r="E350" s="135" t="s">
        <v>1023</v>
      </c>
      <c r="F350" s="136" t="s">
        <v>1024</v>
      </c>
      <c r="G350" s="137" t="s">
        <v>512</v>
      </c>
      <c r="H350" s="138">
        <v>36.136000000000003</v>
      </c>
      <c r="I350" s="139"/>
      <c r="J350" s="140">
        <f>ROUND(I350*H350,2)</f>
        <v>0</v>
      </c>
      <c r="K350" s="136" t="s">
        <v>187</v>
      </c>
      <c r="L350" s="33"/>
      <c r="M350" s="141" t="s">
        <v>3</v>
      </c>
      <c r="N350" s="142" t="s">
        <v>45</v>
      </c>
      <c r="P350" s="143">
        <f>O350*H350</f>
        <v>0</v>
      </c>
      <c r="Q350" s="143">
        <v>0</v>
      </c>
      <c r="R350" s="143">
        <f>Q350*H350</f>
        <v>0</v>
      </c>
      <c r="S350" s="143">
        <v>0</v>
      </c>
      <c r="T350" s="144">
        <f>S350*H350</f>
        <v>0</v>
      </c>
      <c r="AR350" s="145" t="s">
        <v>291</v>
      </c>
      <c r="AT350" s="145" t="s">
        <v>184</v>
      </c>
      <c r="AU350" s="145" t="s">
        <v>82</v>
      </c>
      <c r="AY350" s="18" t="s">
        <v>179</v>
      </c>
      <c r="BE350" s="146">
        <f>IF(N350="základní",J350,0)</f>
        <v>0</v>
      </c>
      <c r="BF350" s="146">
        <f>IF(N350="snížená",J350,0)</f>
        <v>0</v>
      </c>
      <c r="BG350" s="146">
        <f>IF(N350="zákl. přenesená",J350,0)</f>
        <v>0</v>
      </c>
      <c r="BH350" s="146">
        <f>IF(N350="sníž. přenesená",J350,0)</f>
        <v>0</v>
      </c>
      <c r="BI350" s="146">
        <f>IF(N350="nulová",J350,0)</f>
        <v>0</v>
      </c>
      <c r="BJ350" s="18" t="s">
        <v>78</v>
      </c>
      <c r="BK350" s="146">
        <f>ROUND(I350*H350,2)</f>
        <v>0</v>
      </c>
      <c r="BL350" s="18" t="s">
        <v>291</v>
      </c>
      <c r="BM350" s="145" t="s">
        <v>1025</v>
      </c>
    </row>
    <row r="351" spans="2:65" s="1" customFormat="1" ht="29.25">
      <c r="B351" s="33"/>
      <c r="D351" s="147" t="s">
        <v>189</v>
      </c>
      <c r="F351" s="148" t="s">
        <v>1026</v>
      </c>
      <c r="I351" s="149"/>
      <c r="L351" s="33"/>
      <c r="M351" s="150"/>
      <c r="T351" s="54"/>
      <c r="AT351" s="18" t="s">
        <v>189</v>
      </c>
      <c r="AU351" s="18" t="s">
        <v>82</v>
      </c>
    </row>
    <row r="352" spans="2:65" s="1" customFormat="1">
      <c r="B352" s="33"/>
      <c r="D352" s="151" t="s">
        <v>191</v>
      </c>
      <c r="F352" s="152" t="s">
        <v>1027</v>
      </c>
      <c r="I352" s="149"/>
      <c r="L352" s="33"/>
      <c r="M352" s="150"/>
      <c r="T352" s="54"/>
      <c r="AT352" s="18" t="s">
        <v>191</v>
      </c>
      <c r="AU352" s="18" t="s">
        <v>82</v>
      </c>
    </row>
    <row r="353" spans="2:65" s="11" customFormat="1" ht="22.9" customHeight="1">
      <c r="B353" s="121"/>
      <c r="D353" s="122" t="s">
        <v>73</v>
      </c>
      <c r="E353" s="131" t="s">
        <v>1028</v>
      </c>
      <c r="F353" s="131" t="s">
        <v>1029</v>
      </c>
      <c r="I353" s="124"/>
      <c r="J353" s="132">
        <f>BK353</f>
        <v>0</v>
      </c>
      <c r="L353" s="121"/>
      <c r="M353" s="126"/>
      <c r="P353" s="127">
        <f>SUM(P354:P363)</f>
        <v>0</v>
      </c>
      <c r="R353" s="127">
        <f>SUM(R354:R363)</f>
        <v>1.1961856799999999</v>
      </c>
      <c r="T353" s="128">
        <f>SUM(T354:T363)</f>
        <v>0</v>
      </c>
      <c r="AR353" s="122" t="s">
        <v>82</v>
      </c>
      <c r="AT353" s="129" t="s">
        <v>73</v>
      </c>
      <c r="AU353" s="129" t="s">
        <v>78</v>
      </c>
      <c r="AY353" s="122" t="s">
        <v>179</v>
      </c>
      <c r="BK353" s="130">
        <f>SUM(BK354:BK363)</f>
        <v>0</v>
      </c>
    </row>
    <row r="354" spans="2:65" s="1" customFormat="1" ht="24.2" customHeight="1">
      <c r="B354" s="133"/>
      <c r="C354" s="134" t="s">
        <v>546</v>
      </c>
      <c r="D354" s="134" t="s">
        <v>184</v>
      </c>
      <c r="E354" s="135" t="s">
        <v>1030</v>
      </c>
      <c r="F354" s="136" t="s">
        <v>1031</v>
      </c>
      <c r="G354" s="137" t="s">
        <v>107</v>
      </c>
      <c r="H354" s="138">
        <v>79.427999999999997</v>
      </c>
      <c r="I354" s="139"/>
      <c r="J354" s="140">
        <f>ROUND(I354*H354,2)</f>
        <v>0</v>
      </c>
      <c r="K354" s="136" t="s">
        <v>3</v>
      </c>
      <c r="L354" s="33"/>
      <c r="M354" s="141" t="s">
        <v>3</v>
      </c>
      <c r="N354" s="142" t="s">
        <v>45</v>
      </c>
      <c r="P354" s="143">
        <f>O354*H354</f>
        <v>0</v>
      </c>
      <c r="Q354" s="143">
        <v>1.506E-2</v>
      </c>
      <c r="R354" s="143">
        <f>Q354*H354</f>
        <v>1.1961856799999999</v>
      </c>
      <c r="S354" s="143">
        <v>0</v>
      </c>
      <c r="T354" s="144">
        <f>S354*H354</f>
        <v>0</v>
      </c>
      <c r="AR354" s="145" t="s">
        <v>291</v>
      </c>
      <c r="AT354" s="145" t="s">
        <v>184</v>
      </c>
      <c r="AU354" s="145" t="s">
        <v>82</v>
      </c>
      <c r="AY354" s="18" t="s">
        <v>179</v>
      </c>
      <c r="BE354" s="146">
        <f>IF(N354="základní",J354,0)</f>
        <v>0</v>
      </c>
      <c r="BF354" s="146">
        <f>IF(N354="snížená",J354,0)</f>
        <v>0</v>
      </c>
      <c r="BG354" s="146">
        <f>IF(N354="zákl. přenesená",J354,0)</f>
        <v>0</v>
      </c>
      <c r="BH354" s="146">
        <f>IF(N354="sníž. přenesená",J354,0)</f>
        <v>0</v>
      </c>
      <c r="BI354" s="146">
        <f>IF(N354="nulová",J354,0)</f>
        <v>0</v>
      </c>
      <c r="BJ354" s="18" t="s">
        <v>78</v>
      </c>
      <c r="BK354" s="146">
        <f>ROUND(I354*H354,2)</f>
        <v>0</v>
      </c>
      <c r="BL354" s="18" t="s">
        <v>291</v>
      </c>
      <c r="BM354" s="145" t="s">
        <v>1032</v>
      </c>
    </row>
    <row r="355" spans="2:65" s="1" customFormat="1" ht="19.5">
      <c r="B355" s="33"/>
      <c r="D355" s="147" t="s">
        <v>189</v>
      </c>
      <c r="F355" s="148" t="s">
        <v>1031</v>
      </c>
      <c r="I355" s="149"/>
      <c r="L355" s="33"/>
      <c r="M355" s="150"/>
      <c r="T355" s="54"/>
      <c r="AT355" s="18" t="s">
        <v>189</v>
      </c>
      <c r="AU355" s="18" t="s">
        <v>82</v>
      </c>
    </row>
    <row r="356" spans="2:65" s="12" customFormat="1">
      <c r="B356" s="153"/>
      <c r="D356" s="147" t="s">
        <v>193</v>
      </c>
      <c r="E356" s="154" t="s">
        <v>3</v>
      </c>
      <c r="F356" s="155" t="s">
        <v>1033</v>
      </c>
      <c r="H356" s="154" t="s">
        <v>3</v>
      </c>
      <c r="I356" s="156"/>
      <c r="L356" s="153"/>
      <c r="M356" s="157"/>
      <c r="T356" s="158"/>
      <c r="AT356" s="154" t="s">
        <v>193</v>
      </c>
      <c r="AU356" s="154" t="s">
        <v>82</v>
      </c>
      <c r="AV356" s="12" t="s">
        <v>78</v>
      </c>
      <c r="AW356" s="12" t="s">
        <v>35</v>
      </c>
      <c r="AX356" s="12" t="s">
        <v>74</v>
      </c>
      <c r="AY356" s="154" t="s">
        <v>179</v>
      </c>
    </row>
    <row r="357" spans="2:65" s="13" customFormat="1">
      <c r="B357" s="159"/>
      <c r="D357" s="147" t="s">
        <v>193</v>
      </c>
      <c r="E357" s="160" t="s">
        <v>3</v>
      </c>
      <c r="F357" s="161" t="s">
        <v>1034</v>
      </c>
      <c r="H357" s="162">
        <v>79.427999999999997</v>
      </c>
      <c r="I357" s="163"/>
      <c r="L357" s="159"/>
      <c r="M357" s="164"/>
      <c r="T357" s="165"/>
      <c r="AT357" s="160" t="s">
        <v>193</v>
      </c>
      <c r="AU357" s="160" t="s">
        <v>82</v>
      </c>
      <c r="AV357" s="13" t="s">
        <v>82</v>
      </c>
      <c r="AW357" s="13" t="s">
        <v>35</v>
      </c>
      <c r="AX357" s="13" t="s">
        <v>74</v>
      </c>
      <c r="AY357" s="160" t="s">
        <v>179</v>
      </c>
    </row>
    <row r="358" spans="2:65" s="1" customFormat="1" ht="24.2" customHeight="1">
      <c r="B358" s="133"/>
      <c r="C358" s="134" t="s">
        <v>552</v>
      </c>
      <c r="D358" s="134" t="s">
        <v>184</v>
      </c>
      <c r="E358" s="135" t="s">
        <v>1035</v>
      </c>
      <c r="F358" s="136" t="s">
        <v>1036</v>
      </c>
      <c r="G358" s="137" t="s">
        <v>512</v>
      </c>
      <c r="H358" s="138">
        <v>1.196</v>
      </c>
      <c r="I358" s="139"/>
      <c r="J358" s="140">
        <f>ROUND(I358*H358,2)</f>
        <v>0</v>
      </c>
      <c r="K358" s="136" t="s">
        <v>187</v>
      </c>
      <c r="L358" s="33"/>
      <c r="M358" s="141" t="s">
        <v>3</v>
      </c>
      <c r="N358" s="142" t="s">
        <v>45</v>
      </c>
      <c r="P358" s="143">
        <f>O358*H358</f>
        <v>0</v>
      </c>
      <c r="Q358" s="143">
        <v>0</v>
      </c>
      <c r="R358" s="143">
        <f>Q358*H358</f>
        <v>0</v>
      </c>
      <c r="S358" s="143">
        <v>0</v>
      </c>
      <c r="T358" s="144">
        <f>S358*H358</f>
        <v>0</v>
      </c>
      <c r="AR358" s="145" t="s">
        <v>291</v>
      </c>
      <c r="AT358" s="145" t="s">
        <v>184</v>
      </c>
      <c r="AU358" s="145" t="s">
        <v>82</v>
      </c>
      <c r="AY358" s="18" t="s">
        <v>179</v>
      </c>
      <c r="BE358" s="146">
        <f>IF(N358="základní",J358,0)</f>
        <v>0</v>
      </c>
      <c r="BF358" s="146">
        <f>IF(N358="snížená",J358,0)</f>
        <v>0</v>
      </c>
      <c r="BG358" s="146">
        <f>IF(N358="zákl. přenesená",J358,0)</f>
        <v>0</v>
      </c>
      <c r="BH358" s="146">
        <f>IF(N358="sníž. přenesená",J358,0)</f>
        <v>0</v>
      </c>
      <c r="BI358" s="146">
        <f>IF(N358="nulová",J358,0)</f>
        <v>0</v>
      </c>
      <c r="BJ358" s="18" t="s">
        <v>78</v>
      </c>
      <c r="BK358" s="146">
        <f>ROUND(I358*H358,2)</f>
        <v>0</v>
      </c>
      <c r="BL358" s="18" t="s">
        <v>291</v>
      </c>
      <c r="BM358" s="145" t="s">
        <v>1037</v>
      </c>
    </row>
    <row r="359" spans="2:65" s="1" customFormat="1" ht="39">
      <c r="B359" s="33"/>
      <c r="D359" s="147" t="s">
        <v>189</v>
      </c>
      <c r="F359" s="148" t="s">
        <v>1038</v>
      </c>
      <c r="I359" s="149"/>
      <c r="L359" s="33"/>
      <c r="M359" s="150"/>
      <c r="T359" s="54"/>
      <c r="AT359" s="18" t="s">
        <v>189</v>
      </c>
      <c r="AU359" s="18" t="s">
        <v>82</v>
      </c>
    </row>
    <row r="360" spans="2:65" s="1" customFormat="1">
      <c r="B360" s="33"/>
      <c r="D360" s="151" t="s">
        <v>191</v>
      </c>
      <c r="F360" s="152" t="s">
        <v>1039</v>
      </c>
      <c r="I360" s="149"/>
      <c r="L360" s="33"/>
      <c r="M360" s="150"/>
      <c r="T360" s="54"/>
      <c r="AT360" s="18" t="s">
        <v>191</v>
      </c>
      <c r="AU360" s="18" t="s">
        <v>82</v>
      </c>
    </row>
    <row r="361" spans="2:65" s="1" customFormat="1" ht="24.2" customHeight="1">
      <c r="B361" s="133"/>
      <c r="C361" s="134" t="s">
        <v>558</v>
      </c>
      <c r="D361" s="134" t="s">
        <v>184</v>
      </c>
      <c r="E361" s="135" t="s">
        <v>1040</v>
      </c>
      <c r="F361" s="136" t="s">
        <v>1041</v>
      </c>
      <c r="G361" s="137" t="s">
        <v>512</v>
      </c>
      <c r="H361" s="138">
        <v>1.196</v>
      </c>
      <c r="I361" s="139"/>
      <c r="J361" s="140">
        <f>ROUND(I361*H361,2)</f>
        <v>0</v>
      </c>
      <c r="K361" s="136" t="s">
        <v>187</v>
      </c>
      <c r="L361" s="33"/>
      <c r="M361" s="141" t="s">
        <v>3</v>
      </c>
      <c r="N361" s="142" t="s">
        <v>45</v>
      </c>
      <c r="P361" s="143">
        <f>O361*H361</f>
        <v>0</v>
      </c>
      <c r="Q361" s="143">
        <v>0</v>
      </c>
      <c r="R361" s="143">
        <f>Q361*H361</f>
        <v>0</v>
      </c>
      <c r="S361" s="143">
        <v>0</v>
      </c>
      <c r="T361" s="144">
        <f>S361*H361</f>
        <v>0</v>
      </c>
      <c r="AR361" s="145" t="s">
        <v>291</v>
      </c>
      <c r="AT361" s="145" t="s">
        <v>184</v>
      </c>
      <c r="AU361" s="145" t="s">
        <v>82</v>
      </c>
      <c r="AY361" s="18" t="s">
        <v>179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8" t="s">
        <v>78</v>
      </c>
      <c r="BK361" s="146">
        <f>ROUND(I361*H361,2)</f>
        <v>0</v>
      </c>
      <c r="BL361" s="18" t="s">
        <v>291</v>
      </c>
      <c r="BM361" s="145" t="s">
        <v>1042</v>
      </c>
    </row>
    <row r="362" spans="2:65" s="1" customFormat="1" ht="39">
      <c r="B362" s="33"/>
      <c r="D362" s="147" t="s">
        <v>189</v>
      </c>
      <c r="F362" s="148" t="s">
        <v>1043</v>
      </c>
      <c r="I362" s="149"/>
      <c r="L362" s="33"/>
      <c r="M362" s="150"/>
      <c r="T362" s="54"/>
      <c r="AT362" s="18" t="s">
        <v>189</v>
      </c>
      <c r="AU362" s="18" t="s">
        <v>82</v>
      </c>
    </row>
    <row r="363" spans="2:65" s="1" customFormat="1">
      <c r="B363" s="33"/>
      <c r="D363" s="151" t="s">
        <v>191</v>
      </c>
      <c r="F363" s="152" t="s">
        <v>1044</v>
      </c>
      <c r="I363" s="149"/>
      <c r="L363" s="33"/>
      <c r="M363" s="150"/>
      <c r="T363" s="54"/>
      <c r="AT363" s="18" t="s">
        <v>191</v>
      </c>
      <c r="AU363" s="18" t="s">
        <v>82</v>
      </c>
    </row>
    <row r="364" spans="2:65" s="11" customFormat="1" ht="22.9" customHeight="1">
      <c r="B364" s="121"/>
      <c r="D364" s="122" t="s">
        <v>73</v>
      </c>
      <c r="E364" s="131" t="s">
        <v>596</v>
      </c>
      <c r="F364" s="131" t="s">
        <v>597</v>
      </c>
      <c r="I364" s="124"/>
      <c r="J364" s="132">
        <f>BK364</f>
        <v>0</v>
      </c>
      <c r="L364" s="121"/>
      <c r="M364" s="126"/>
      <c r="P364" s="127">
        <f>SUM(P365:P493)</f>
        <v>0</v>
      </c>
      <c r="R364" s="127">
        <f>SUM(R365:R493)</f>
        <v>1.56809821</v>
      </c>
      <c r="T364" s="128">
        <f>SUM(T365:T493)</f>
        <v>0</v>
      </c>
      <c r="AR364" s="122" t="s">
        <v>82</v>
      </c>
      <c r="AT364" s="129" t="s">
        <v>73</v>
      </c>
      <c r="AU364" s="129" t="s">
        <v>78</v>
      </c>
      <c r="AY364" s="122" t="s">
        <v>179</v>
      </c>
      <c r="BK364" s="130">
        <f>SUM(BK365:BK493)</f>
        <v>0</v>
      </c>
    </row>
    <row r="365" spans="2:65" s="1" customFormat="1" ht="33" customHeight="1">
      <c r="B365" s="133"/>
      <c r="C365" s="134" t="s">
        <v>564</v>
      </c>
      <c r="D365" s="134" t="s">
        <v>184</v>
      </c>
      <c r="E365" s="135" t="s">
        <v>1045</v>
      </c>
      <c r="F365" s="136" t="s">
        <v>1046</v>
      </c>
      <c r="G365" s="137" t="s">
        <v>245</v>
      </c>
      <c r="H365" s="138">
        <v>52.255000000000003</v>
      </c>
      <c r="I365" s="139"/>
      <c r="J365" s="140">
        <f>ROUND(I365*H365,2)</f>
        <v>0</v>
      </c>
      <c r="K365" s="136" t="s">
        <v>187</v>
      </c>
      <c r="L365" s="33"/>
      <c r="M365" s="141" t="s">
        <v>3</v>
      </c>
      <c r="N365" s="142" t="s">
        <v>45</v>
      </c>
      <c r="P365" s="143">
        <f>O365*H365</f>
        <v>0</v>
      </c>
      <c r="Q365" s="143">
        <v>4.7600000000000003E-3</v>
      </c>
      <c r="R365" s="143">
        <f>Q365*H365</f>
        <v>0.24873380000000003</v>
      </c>
      <c r="S365" s="143">
        <v>0</v>
      </c>
      <c r="T365" s="144">
        <f>S365*H365</f>
        <v>0</v>
      </c>
      <c r="AR365" s="145" t="s">
        <v>291</v>
      </c>
      <c r="AT365" s="145" t="s">
        <v>184</v>
      </c>
      <c r="AU365" s="145" t="s">
        <v>82</v>
      </c>
      <c r="AY365" s="18" t="s">
        <v>179</v>
      </c>
      <c r="BE365" s="146">
        <f>IF(N365="základní",J365,0)</f>
        <v>0</v>
      </c>
      <c r="BF365" s="146">
        <f>IF(N365="snížená",J365,0)</f>
        <v>0</v>
      </c>
      <c r="BG365" s="146">
        <f>IF(N365="zákl. přenesená",J365,0)</f>
        <v>0</v>
      </c>
      <c r="BH365" s="146">
        <f>IF(N365="sníž. přenesená",J365,0)</f>
        <v>0</v>
      </c>
      <c r="BI365" s="146">
        <f>IF(N365="nulová",J365,0)</f>
        <v>0</v>
      </c>
      <c r="BJ365" s="18" t="s">
        <v>78</v>
      </c>
      <c r="BK365" s="146">
        <f>ROUND(I365*H365,2)</f>
        <v>0</v>
      </c>
      <c r="BL365" s="18" t="s">
        <v>291</v>
      </c>
      <c r="BM365" s="145" t="s">
        <v>1047</v>
      </c>
    </row>
    <row r="366" spans="2:65" s="1" customFormat="1" ht="19.5">
      <c r="B366" s="33"/>
      <c r="D366" s="147" t="s">
        <v>189</v>
      </c>
      <c r="F366" s="148" t="s">
        <v>1048</v>
      </c>
      <c r="I366" s="149"/>
      <c r="L366" s="33"/>
      <c r="M366" s="150"/>
      <c r="T366" s="54"/>
      <c r="AT366" s="18" t="s">
        <v>189</v>
      </c>
      <c r="AU366" s="18" t="s">
        <v>82</v>
      </c>
    </row>
    <row r="367" spans="2:65" s="1" customFormat="1">
      <c r="B367" s="33"/>
      <c r="D367" s="151" t="s">
        <v>191</v>
      </c>
      <c r="F367" s="152" t="s">
        <v>1049</v>
      </c>
      <c r="I367" s="149"/>
      <c r="L367" s="33"/>
      <c r="M367" s="150"/>
      <c r="T367" s="54"/>
      <c r="AT367" s="18" t="s">
        <v>191</v>
      </c>
      <c r="AU367" s="18" t="s">
        <v>82</v>
      </c>
    </row>
    <row r="368" spans="2:65" s="12" customFormat="1">
      <c r="B368" s="153"/>
      <c r="D368" s="147" t="s">
        <v>193</v>
      </c>
      <c r="E368" s="154" t="s">
        <v>3</v>
      </c>
      <c r="F368" s="155" t="s">
        <v>1050</v>
      </c>
      <c r="H368" s="154" t="s">
        <v>3</v>
      </c>
      <c r="I368" s="156"/>
      <c r="L368" s="153"/>
      <c r="M368" s="157"/>
      <c r="T368" s="158"/>
      <c r="AT368" s="154" t="s">
        <v>193</v>
      </c>
      <c r="AU368" s="154" t="s">
        <v>82</v>
      </c>
      <c r="AV368" s="12" t="s">
        <v>78</v>
      </c>
      <c r="AW368" s="12" t="s">
        <v>35</v>
      </c>
      <c r="AX368" s="12" t="s">
        <v>74</v>
      </c>
      <c r="AY368" s="154" t="s">
        <v>179</v>
      </c>
    </row>
    <row r="369" spans="2:65" s="13" customFormat="1">
      <c r="B369" s="159"/>
      <c r="D369" s="147" t="s">
        <v>193</v>
      </c>
      <c r="E369" s="160" t="s">
        <v>3</v>
      </c>
      <c r="F369" s="161" t="s">
        <v>1051</v>
      </c>
      <c r="H369" s="162">
        <v>19.324999999999999</v>
      </c>
      <c r="I369" s="163"/>
      <c r="L369" s="159"/>
      <c r="M369" s="164"/>
      <c r="T369" s="165"/>
      <c r="AT369" s="160" t="s">
        <v>193</v>
      </c>
      <c r="AU369" s="160" t="s">
        <v>82</v>
      </c>
      <c r="AV369" s="13" t="s">
        <v>82</v>
      </c>
      <c r="AW369" s="13" t="s">
        <v>35</v>
      </c>
      <c r="AX369" s="13" t="s">
        <v>74</v>
      </c>
      <c r="AY369" s="160" t="s">
        <v>179</v>
      </c>
    </row>
    <row r="370" spans="2:65" s="12" customFormat="1">
      <c r="B370" s="153"/>
      <c r="D370" s="147" t="s">
        <v>193</v>
      </c>
      <c r="E370" s="154" t="s">
        <v>3</v>
      </c>
      <c r="F370" s="155" t="s">
        <v>1052</v>
      </c>
      <c r="H370" s="154" t="s">
        <v>3</v>
      </c>
      <c r="I370" s="156"/>
      <c r="L370" s="153"/>
      <c r="M370" s="157"/>
      <c r="T370" s="158"/>
      <c r="AT370" s="154" t="s">
        <v>193</v>
      </c>
      <c r="AU370" s="154" t="s">
        <v>82</v>
      </c>
      <c r="AV370" s="12" t="s">
        <v>78</v>
      </c>
      <c r="AW370" s="12" t="s">
        <v>35</v>
      </c>
      <c r="AX370" s="12" t="s">
        <v>74</v>
      </c>
      <c r="AY370" s="154" t="s">
        <v>179</v>
      </c>
    </row>
    <row r="371" spans="2:65" s="13" customFormat="1">
      <c r="B371" s="159"/>
      <c r="D371" s="147" t="s">
        <v>193</v>
      </c>
      <c r="E371" s="160" t="s">
        <v>3</v>
      </c>
      <c r="F371" s="161" t="s">
        <v>1053</v>
      </c>
      <c r="H371" s="162">
        <v>32.93</v>
      </c>
      <c r="I371" s="163"/>
      <c r="L371" s="159"/>
      <c r="M371" s="164"/>
      <c r="T371" s="165"/>
      <c r="AT371" s="160" t="s">
        <v>193</v>
      </c>
      <c r="AU371" s="160" t="s">
        <v>82</v>
      </c>
      <c r="AV371" s="13" t="s">
        <v>82</v>
      </c>
      <c r="AW371" s="13" t="s">
        <v>35</v>
      </c>
      <c r="AX371" s="13" t="s">
        <v>74</v>
      </c>
      <c r="AY371" s="160" t="s">
        <v>179</v>
      </c>
    </row>
    <row r="372" spans="2:65" s="1" customFormat="1" ht="24.2" customHeight="1">
      <c r="B372" s="133"/>
      <c r="C372" s="134" t="s">
        <v>572</v>
      </c>
      <c r="D372" s="134" t="s">
        <v>184</v>
      </c>
      <c r="E372" s="135" t="s">
        <v>1054</v>
      </c>
      <c r="F372" s="136" t="s">
        <v>1055</v>
      </c>
      <c r="G372" s="137" t="s">
        <v>245</v>
      </c>
      <c r="H372" s="138">
        <v>77.872</v>
      </c>
      <c r="I372" s="139"/>
      <c r="J372" s="140">
        <f>ROUND(I372*H372,2)</f>
        <v>0</v>
      </c>
      <c r="K372" s="136" t="s">
        <v>187</v>
      </c>
      <c r="L372" s="33"/>
      <c r="M372" s="141" t="s">
        <v>3</v>
      </c>
      <c r="N372" s="142" t="s">
        <v>45</v>
      </c>
      <c r="P372" s="143">
        <f>O372*H372</f>
        <v>0</v>
      </c>
      <c r="Q372" s="143">
        <v>1.9400000000000001E-3</v>
      </c>
      <c r="R372" s="143">
        <f>Q372*H372</f>
        <v>0.15107168000000001</v>
      </c>
      <c r="S372" s="143">
        <v>0</v>
      </c>
      <c r="T372" s="144">
        <f>S372*H372</f>
        <v>0</v>
      </c>
      <c r="AR372" s="145" t="s">
        <v>291</v>
      </c>
      <c r="AT372" s="145" t="s">
        <v>184</v>
      </c>
      <c r="AU372" s="145" t="s">
        <v>82</v>
      </c>
      <c r="AY372" s="18" t="s">
        <v>179</v>
      </c>
      <c r="BE372" s="146">
        <f>IF(N372="základní",J372,0)</f>
        <v>0</v>
      </c>
      <c r="BF372" s="146">
        <f>IF(N372="snížená",J372,0)</f>
        <v>0</v>
      </c>
      <c r="BG372" s="146">
        <f>IF(N372="zákl. přenesená",J372,0)</f>
        <v>0</v>
      </c>
      <c r="BH372" s="146">
        <f>IF(N372="sníž. přenesená",J372,0)</f>
        <v>0</v>
      </c>
      <c r="BI372" s="146">
        <f>IF(N372="nulová",J372,0)</f>
        <v>0</v>
      </c>
      <c r="BJ372" s="18" t="s">
        <v>78</v>
      </c>
      <c r="BK372" s="146">
        <f>ROUND(I372*H372,2)</f>
        <v>0</v>
      </c>
      <c r="BL372" s="18" t="s">
        <v>291</v>
      </c>
      <c r="BM372" s="145" t="s">
        <v>1056</v>
      </c>
    </row>
    <row r="373" spans="2:65" s="1" customFormat="1" ht="19.5">
      <c r="B373" s="33"/>
      <c r="D373" s="147" t="s">
        <v>189</v>
      </c>
      <c r="F373" s="148" t="s">
        <v>1057</v>
      </c>
      <c r="I373" s="149"/>
      <c r="L373" s="33"/>
      <c r="M373" s="150"/>
      <c r="T373" s="54"/>
      <c r="AT373" s="18" t="s">
        <v>189</v>
      </c>
      <c r="AU373" s="18" t="s">
        <v>82</v>
      </c>
    </row>
    <row r="374" spans="2:65" s="1" customFormat="1">
      <c r="B374" s="33"/>
      <c r="D374" s="151" t="s">
        <v>191</v>
      </c>
      <c r="F374" s="152" t="s">
        <v>1058</v>
      </c>
      <c r="I374" s="149"/>
      <c r="L374" s="33"/>
      <c r="M374" s="150"/>
      <c r="T374" s="54"/>
      <c r="AT374" s="18" t="s">
        <v>191</v>
      </c>
      <c r="AU374" s="18" t="s">
        <v>82</v>
      </c>
    </row>
    <row r="375" spans="2:65" s="12" customFormat="1">
      <c r="B375" s="153"/>
      <c r="D375" s="147" t="s">
        <v>193</v>
      </c>
      <c r="E375" s="154" t="s">
        <v>3</v>
      </c>
      <c r="F375" s="155" t="s">
        <v>1059</v>
      </c>
      <c r="H375" s="154" t="s">
        <v>3</v>
      </c>
      <c r="I375" s="156"/>
      <c r="L375" s="153"/>
      <c r="M375" s="157"/>
      <c r="T375" s="158"/>
      <c r="AT375" s="154" t="s">
        <v>193</v>
      </c>
      <c r="AU375" s="154" t="s">
        <v>82</v>
      </c>
      <c r="AV375" s="12" t="s">
        <v>78</v>
      </c>
      <c r="AW375" s="12" t="s">
        <v>35</v>
      </c>
      <c r="AX375" s="12" t="s">
        <v>74</v>
      </c>
      <c r="AY375" s="154" t="s">
        <v>179</v>
      </c>
    </row>
    <row r="376" spans="2:65" s="13" customFormat="1">
      <c r="B376" s="159"/>
      <c r="D376" s="147" t="s">
        <v>193</v>
      </c>
      <c r="E376" s="160" t="s">
        <v>3</v>
      </c>
      <c r="F376" s="161" t="s">
        <v>1060</v>
      </c>
      <c r="H376" s="162">
        <v>38.676000000000002</v>
      </c>
      <c r="I376" s="163"/>
      <c r="L376" s="159"/>
      <c r="M376" s="164"/>
      <c r="T376" s="165"/>
      <c r="AT376" s="160" t="s">
        <v>193</v>
      </c>
      <c r="AU376" s="160" t="s">
        <v>82</v>
      </c>
      <c r="AV376" s="13" t="s">
        <v>82</v>
      </c>
      <c r="AW376" s="13" t="s">
        <v>35</v>
      </c>
      <c r="AX376" s="13" t="s">
        <v>74</v>
      </c>
      <c r="AY376" s="160" t="s">
        <v>179</v>
      </c>
    </row>
    <row r="377" spans="2:65" s="12" customFormat="1">
      <c r="B377" s="153"/>
      <c r="D377" s="147" t="s">
        <v>193</v>
      </c>
      <c r="E377" s="154" t="s">
        <v>3</v>
      </c>
      <c r="F377" s="155" t="s">
        <v>1061</v>
      </c>
      <c r="H377" s="154" t="s">
        <v>3</v>
      </c>
      <c r="I377" s="156"/>
      <c r="L377" s="153"/>
      <c r="M377" s="157"/>
      <c r="T377" s="158"/>
      <c r="AT377" s="154" t="s">
        <v>193</v>
      </c>
      <c r="AU377" s="154" t="s">
        <v>82</v>
      </c>
      <c r="AV377" s="12" t="s">
        <v>78</v>
      </c>
      <c r="AW377" s="12" t="s">
        <v>35</v>
      </c>
      <c r="AX377" s="12" t="s">
        <v>74</v>
      </c>
      <c r="AY377" s="154" t="s">
        <v>179</v>
      </c>
    </row>
    <row r="378" spans="2:65" s="13" customFormat="1">
      <c r="B378" s="159"/>
      <c r="D378" s="147" t="s">
        <v>193</v>
      </c>
      <c r="E378" s="160" t="s">
        <v>3</v>
      </c>
      <c r="F378" s="161" t="s">
        <v>1062</v>
      </c>
      <c r="H378" s="162">
        <v>39.195999999999998</v>
      </c>
      <c r="I378" s="163"/>
      <c r="L378" s="159"/>
      <c r="M378" s="164"/>
      <c r="T378" s="165"/>
      <c r="AT378" s="160" t="s">
        <v>193</v>
      </c>
      <c r="AU378" s="160" t="s">
        <v>82</v>
      </c>
      <c r="AV378" s="13" t="s">
        <v>82</v>
      </c>
      <c r="AW378" s="13" t="s">
        <v>35</v>
      </c>
      <c r="AX378" s="13" t="s">
        <v>74</v>
      </c>
      <c r="AY378" s="160" t="s">
        <v>179</v>
      </c>
    </row>
    <row r="379" spans="2:65" s="1" customFormat="1" ht="24.2" customHeight="1">
      <c r="B379" s="133"/>
      <c r="C379" s="134" t="s">
        <v>579</v>
      </c>
      <c r="D379" s="134" t="s">
        <v>184</v>
      </c>
      <c r="E379" s="135" t="s">
        <v>1063</v>
      </c>
      <c r="F379" s="136" t="s">
        <v>1064</v>
      </c>
      <c r="G379" s="137" t="s">
        <v>245</v>
      </c>
      <c r="H379" s="138">
        <v>107.10899999999999</v>
      </c>
      <c r="I379" s="139"/>
      <c r="J379" s="140">
        <f>ROUND(I379*H379,2)</f>
        <v>0</v>
      </c>
      <c r="K379" s="136" t="s">
        <v>187</v>
      </c>
      <c r="L379" s="33"/>
      <c r="M379" s="141" t="s">
        <v>3</v>
      </c>
      <c r="N379" s="142" t="s">
        <v>45</v>
      </c>
      <c r="P379" s="143">
        <f>O379*H379</f>
        <v>0</v>
      </c>
      <c r="Q379" s="143">
        <v>1.98E-3</v>
      </c>
      <c r="R379" s="143">
        <f>Q379*H379</f>
        <v>0.21207582</v>
      </c>
      <c r="S379" s="143">
        <v>0</v>
      </c>
      <c r="T379" s="144">
        <f>S379*H379</f>
        <v>0</v>
      </c>
      <c r="AR379" s="145" t="s">
        <v>291</v>
      </c>
      <c r="AT379" s="145" t="s">
        <v>184</v>
      </c>
      <c r="AU379" s="145" t="s">
        <v>82</v>
      </c>
      <c r="AY379" s="18" t="s">
        <v>179</v>
      </c>
      <c r="BE379" s="146">
        <f>IF(N379="základní",J379,0)</f>
        <v>0</v>
      </c>
      <c r="BF379" s="146">
        <f>IF(N379="snížená",J379,0)</f>
        <v>0</v>
      </c>
      <c r="BG379" s="146">
        <f>IF(N379="zákl. přenesená",J379,0)</f>
        <v>0</v>
      </c>
      <c r="BH379" s="146">
        <f>IF(N379="sníž. přenesená",J379,0)</f>
        <v>0</v>
      </c>
      <c r="BI379" s="146">
        <f>IF(N379="nulová",J379,0)</f>
        <v>0</v>
      </c>
      <c r="BJ379" s="18" t="s">
        <v>78</v>
      </c>
      <c r="BK379" s="146">
        <f>ROUND(I379*H379,2)</f>
        <v>0</v>
      </c>
      <c r="BL379" s="18" t="s">
        <v>291</v>
      </c>
      <c r="BM379" s="145" t="s">
        <v>1065</v>
      </c>
    </row>
    <row r="380" spans="2:65" s="1" customFormat="1" ht="19.5">
      <c r="B380" s="33"/>
      <c r="D380" s="147" t="s">
        <v>189</v>
      </c>
      <c r="F380" s="148" t="s">
        <v>1066</v>
      </c>
      <c r="I380" s="149"/>
      <c r="L380" s="33"/>
      <c r="M380" s="150"/>
      <c r="T380" s="54"/>
      <c r="AT380" s="18" t="s">
        <v>189</v>
      </c>
      <c r="AU380" s="18" t="s">
        <v>82</v>
      </c>
    </row>
    <row r="381" spans="2:65" s="1" customFormat="1">
      <c r="B381" s="33"/>
      <c r="D381" s="151" t="s">
        <v>191</v>
      </c>
      <c r="F381" s="152" t="s">
        <v>1067</v>
      </c>
      <c r="I381" s="149"/>
      <c r="L381" s="33"/>
      <c r="M381" s="150"/>
      <c r="T381" s="54"/>
      <c r="AT381" s="18" t="s">
        <v>191</v>
      </c>
      <c r="AU381" s="18" t="s">
        <v>82</v>
      </c>
    </row>
    <row r="382" spans="2:65" s="12" customFormat="1">
      <c r="B382" s="153"/>
      <c r="D382" s="147" t="s">
        <v>193</v>
      </c>
      <c r="E382" s="154" t="s">
        <v>3</v>
      </c>
      <c r="F382" s="155" t="s">
        <v>1068</v>
      </c>
      <c r="H382" s="154" t="s">
        <v>3</v>
      </c>
      <c r="I382" s="156"/>
      <c r="L382" s="153"/>
      <c r="M382" s="157"/>
      <c r="T382" s="158"/>
      <c r="AT382" s="154" t="s">
        <v>193</v>
      </c>
      <c r="AU382" s="154" t="s">
        <v>82</v>
      </c>
      <c r="AV382" s="12" t="s">
        <v>78</v>
      </c>
      <c r="AW382" s="12" t="s">
        <v>35</v>
      </c>
      <c r="AX382" s="12" t="s">
        <v>74</v>
      </c>
      <c r="AY382" s="154" t="s">
        <v>179</v>
      </c>
    </row>
    <row r="383" spans="2:65" s="13" customFormat="1">
      <c r="B383" s="159"/>
      <c r="D383" s="147" t="s">
        <v>193</v>
      </c>
      <c r="E383" s="160" t="s">
        <v>3</v>
      </c>
      <c r="F383" s="161" t="s">
        <v>1069</v>
      </c>
      <c r="H383" s="162">
        <v>9.5990000000000002</v>
      </c>
      <c r="I383" s="163"/>
      <c r="L383" s="159"/>
      <c r="M383" s="164"/>
      <c r="T383" s="165"/>
      <c r="AT383" s="160" t="s">
        <v>193</v>
      </c>
      <c r="AU383" s="160" t="s">
        <v>82</v>
      </c>
      <c r="AV383" s="13" t="s">
        <v>82</v>
      </c>
      <c r="AW383" s="13" t="s">
        <v>35</v>
      </c>
      <c r="AX383" s="13" t="s">
        <v>74</v>
      </c>
      <c r="AY383" s="160" t="s">
        <v>179</v>
      </c>
    </row>
    <row r="384" spans="2:65" s="12" customFormat="1">
      <c r="B384" s="153"/>
      <c r="D384" s="147" t="s">
        <v>193</v>
      </c>
      <c r="E384" s="154" t="s">
        <v>3</v>
      </c>
      <c r="F384" s="155" t="s">
        <v>1070</v>
      </c>
      <c r="H384" s="154" t="s">
        <v>3</v>
      </c>
      <c r="I384" s="156"/>
      <c r="L384" s="153"/>
      <c r="M384" s="157"/>
      <c r="T384" s="158"/>
      <c r="AT384" s="154" t="s">
        <v>193</v>
      </c>
      <c r="AU384" s="154" t="s">
        <v>82</v>
      </c>
      <c r="AV384" s="12" t="s">
        <v>78</v>
      </c>
      <c r="AW384" s="12" t="s">
        <v>35</v>
      </c>
      <c r="AX384" s="12" t="s">
        <v>74</v>
      </c>
      <c r="AY384" s="154" t="s">
        <v>179</v>
      </c>
    </row>
    <row r="385" spans="2:65" s="13" customFormat="1">
      <c r="B385" s="159"/>
      <c r="D385" s="147" t="s">
        <v>193</v>
      </c>
      <c r="E385" s="160" t="s">
        <v>3</v>
      </c>
      <c r="F385" s="161" t="s">
        <v>1071</v>
      </c>
      <c r="H385" s="162">
        <v>9.7279999999999998</v>
      </c>
      <c r="I385" s="163"/>
      <c r="L385" s="159"/>
      <c r="M385" s="164"/>
      <c r="T385" s="165"/>
      <c r="AT385" s="160" t="s">
        <v>193</v>
      </c>
      <c r="AU385" s="160" t="s">
        <v>82</v>
      </c>
      <c r="AV385" s="13" t="s">
        <v>82</v>
      </c>
      <c r="AW385" s="13" t="s">
        <v>35</v>
      </c>
      <c r="AX385" s="13" t="s">
        <v>74</v>
      </c>
      <c r="AY385" s="160" t="s">
        <v>179</v>
      </c>
    </row>
    <row r="386" spans="2:65" s="12" customFormat="1">
      <c r="B386" s="153"/>
      <c r="D386" s="147" t="s">
        <v>193</v>
      </c>
      <c r="E386" s="154" t="s">
        <v>3</v>
      </c>
      <c r="F386" s="155" t="s">
        <v>1072</v>
      </c>
      <c r="H386" s="154" t="s">
        <v>3</v>
      </c>
      <c r="I386" s="156"/>
      <c r="L386" s="153"/>
      <c r="M386" s="157"/>
      <c r="T386" s="158"/>
      <c r="AT386" s="154" t="s">
        <v>193</v>
      </c>
      <c r="AU386" s="154" t="s">
        <v>82</v>
      </c>
      <c r="AV386" s="12" t="s">
        <v>78</v>
      </c>
      <c r="AW386" s="12" t="s">
        <v>35</v>
      </c>
      <c r="AX386" s="12" t="s">
        <v>74</v>
      </c>
      <c r="AY386" s="154" t="s">
        <v>179</v>
      </c>
    </row>
    <row r="387" spans="2:65" s="13" customFormat="1">
      <c r="B387" s="159"/>
      <c r="D387" s="147" t="s">
        <v>193</v>
      </c>
      <c r="E387" s="160" t="s">
        <v>3</v>
      </c>
      <c r="F387" s="161" t="s">
        <v>1073</v>
      </c>
      <c r="H387" s="162">
        <v>19.260999999999999</v>
      </c>
      <c r="I387" s="163"/>
      <c r="L387" s="159"/>
      <c r="M387" s="164"/>
      <c r="T387" s="165"/>
      <c r="AT387" s="160" t="s">
        <v>193</v>
      </c>
      <c r="AU387" s="160" t="s">
        <v>82</v>
      </c>
      <c r="AV387" s="13" t="s">
        <v>82</v>
      </c>
      <c r="AW387" s="13" t="s">
        <v>35</v>
      </c>
      <c r="AX387" s="13" t="s">
        <v>74</v>
      </c>
      <c r="AY387" s="160" t="s">
        <v>179</v>
      </c>
    </row>
    <row r="388" spans="2:65" s="12" customFormat="1">
      <c r="B388" s="153"/>
      <c r="D388" s="147" t="s">
        <v>193</v>
      </c>
      <c r="E388" s="154" t="s">
        <v>3</v>
      </c>
      <c r="F388" s="155" t="s">
        <v>1074</v>
      </c>
      <c r="H388" s="154" t="s">
        <v>3</v>
      </c>
      <c r="I388" s="156"/>
      <c r="L388" s="153"/>
      <c r="M388" s="157"/>
      <c r="T388" s="158"/>
      <c r="AT388" s="154" t="s">
        <v>193</v>
      </c>
      <c r="AU388" s="154" t="s">
        <v>82</v>
      </c>
      <c r="AV388" s="12" t="s">
        <v>78</v>
      </c>
      <c r="AW388" s="12" t="s">
        <v>35</v>
      </c>
      <c r="AX388" s="12" t="s">
        <v>74</v>
      </c>
      <c r="AY388" s="154" t="s">
        <v>179</v>
      </c>
    </row>
    <row r="389" spans="2:65" s="13" customFormat="1">
      <c r="B389" s="159"/>
      <c r="D389" s="147" t="s">
        <v>193</v>
      </c>
      <c r="E389" s="160" t="s">
        <v>3</v>
      </c>
      <c r="F389" s="161" t="s">
        <v>1075</v>
      </c>
      <c r="H389" s="162">
        <v>27.335999999999999</v>
      </c>
      <c r="I389" s="163"/>
      <c r="L389" s="159"/>
      <c r="M389" s="164"/>
      <c r="T389" s="165"/>
      <c r="AT389" s="160" t="s">
        <v>193</v>
      </c>
      <c r="AU389" s="160" t="s">
        <v>82</v>
      </c>
      <c r="AV389" s="13" t="s">
        <v>82</v>
      </c>
      <c r="AW389" s="13" t="s">
        <v>35</v>
      </c>
      <c r="AX389" s="13" t="s">
        <v>74</v>
      </c>
      <c r="AY389" s="160" t="s">
        <v>179</v>
      </c>
    </row>
    <row r="390" spans="2:65" s="12" customFormat="1">
      <c r="B390" s="153"/>
      <c r="D390" s="147" t="s">
        <v>193</v>
      </c>
      <c r="E390" s="154" t="s">
        <v>3</v>
      </c>
      <c r="F390" s="155" t="s">
        <v>1076</v>
      </c>
      <c r="H390" s="154" t="s">
        <v>3</v>
      </c>
      <c r="I390" s="156"/>
      <c r="L390" s="153"/>
      <c r="M390" s="157"/>
      <c r="T390" s="158"/>
      <c r="AT390" s="154" t="s">
        <v>193</v>
      </c>
      <c r="AU390" s="154" t="s">
        <v>82</v>
      </c>
      <c r="AV390" s="12" t="s">
        <v>78</v>
      </c>
      <c r="AW390" s="12" t="s">
        <v>35</v>
      </c>
      <c r="AX390" s="12" t="s">
        <v>74</v>
      </c>
      <c r="AY390" s="154" t="s">
        <v>179</v>
      </c>
    </row>
    <row r="391" spans="2:65" s="13" customFormat="1">
      <c r="B391" s="159"/>
      <c r="D391" s="147" t="s">
        <v>193</v>
      </c>
      <c r="E391" s="160" t="s">
        <v>3</v>
      </c>
      <c r="F391" s="161" t="s">
        <v>1073</v>
      </c>
      <c r="H391" s="162">
        <v>19.260999999999999</v>
      </c>
      <c r="I391" s="163"/>
      <c r="L391" s="159"/>
      <c r="M391" s="164"/>
      <c r="T391" s="165"/>
      <c r="AT391" s="160" t="s">
        <v>193</v>
      </c>
      <c r="AU391" s="160" t="s">
        <v>82</v>
      </c>
      <c r="AV391" s="13" t="s">
        <v>82</v>
      </c>
      <c r="AW391" s="13" t="s">
        <v>35</v>
      </c>
      <c r="AX391" s="13" t="s">
        <v>74</v>
      </c>
      <c r="AY391" s="160" t="s">
        <v>179</v>
      </c>
    </row>
    <row r="392" spans="2:65" s="12" customFormat="1">
      <c r="B392" s="153"/>
      <c r="D392" s="147" t="s">
        <v>193</v>
      </c>
      <c r="E392" s="154" t="s">
        <v>3</v>
      </c>
      <c r="F392" s="155" t="s">
        <v>1077</v>
      </c>
      <c r="H392" s="154" t="s">
        <v>3</v>
      </c>
      <c r="I392" s="156"/>
      <c r="L392" s="153"/>
      <c r="M392" s="157"/>
      <c r="T392" s="158"/>
      <c r="AT392" s="154" t="s">
        <v>193</v>
      </c>
      <c r="AU392" s="154" t="s">
        <v>82</v>
      </c>
      <c r="AV392" s="12" t="s">
        <v>78</v>
      </c>
      <c r="AW392" s="12" t="s">
        <v>35</v>
      </c>
      <c r="AX392" s="12" t="s">
        <v>74</v>
      </c>
      <c r="AY392" s="154" t="s">
        <v>179</v>
      </c>
    </row>
    <row r="393" spans="2:65" s="13" customFormat="1">
      <c r="B393" s="159"/>
      <c r="D393" s="147" t="s">
        <v>193</v>
      </c>
      <c r="E393" s="160" t="s">
        <v>3</v>
      </c>
      <c r="F393" s="161" t="s">
        <v>1078</v>
      </c>
      <c r="H393" s="162">
        <v>9.5960000000000001</v>
      </c>
      <c r="I393" s="163"/>
      <c r="L393" s="159"/>
      <c r="M393" s="164"/>
      <c r="T393" s="165"/>
      <c r="AT393" s="160" t="s">
        <v>193</v>
      </c>
      <c r="AU393" s="160" t="s">
        <v>82</v>
      </c>
      <c r="AV393" s="13" t="s">
        <v>82</v>
      </c>
      <c r="AW393" s="13" t="s">
        <v>35</v>
      </c>
      <c r="AX393" s="13" t="s">
        <v>74</v>
      </c>
      <c r="AY393" s="160" t="s">
        <v>179</v>
      </c>
    </row>
    <row r="394" spans="2:65" s="12" customFormat="1">
      <c r="B394" s="153"/>
      <c r="D394" s="147" t="s">
        <v>193</v>
      </c>
      <c r="E394" s="154" t="s">
        <v>3</v>
      </c>
      <c r="F394" s="155" t="s">
        <v>1079</v>
      </c>
      <c r="H394" s="154" t="s">
        <v>3</v>
      </c>
      <c r="I394" s="156"/>
      <c r="L394" s="153"/>
      <c r="M394" s="157"/>
      <c r="T394" s="158"/>
      <c r="AT394" s="154" t="s">
        <v>193</v>
      </c>
      <c r="AU394" s="154" t="s">
        <v>82</v>
      </c>
      <c r="AV394" s="12" t="s">
        <v>78</v>
      </c>
      <c r="AW394" s="12" t="s">
        <v>35</v>
      </c>
      <c r="AX394" s="12" t="s">
        <v>74</v>
      </c>
      <c r="AY394" s="154" t="s">
        <v>179</v>
      </c>
    </row>
    <row r="395" spans="2:65" s="13" customFormat="1">
      <c r="B395" s="159"/>
      <c r="D395" s="147" t="s">
        <v>193</v>
      </c>
      <c r="E395" s="160" t="s">
        <v>3</v>
      </c>
      <c r="F395" s="161" t="s">
        <v>1080</v>
      </c>
      <c r="H395" s="162">
        <v>9.8279999999999994</v>
      </c>
      <c r="I395" s="163"/>
      <c r="L395" s="159"/>
      <c r="M395" s="164"/>
      <c r="T395" s="165"/>
      <c r="AT395" s="160" t="s">
        <v>193</v>
      </c>
      <c r="AU395" s="160" t="s">
        <v>82</v>
      </c>
      <c r="AV395" s="13" t="s">
        <v>82</v>
      </c>
      <c r="AW395" s="13" t="s">
        <v>35</v>
      </c>
      <c r="AX395" s="13" t="s">
        <v>74</v>
      </c>
      <c r="AY395" s="160" t="s">
        <v>179</v>
      </c>
    </row>
    <row r="396" spans="2:65" s="12" customFormat="1">
      <c r="B396" s="153"/>
      <c r="D396" s="147" t="s">
        <v>193</v>
      </c>
      <c r="E396" s="154" t="s">
        <v>3</v>
      </c>
      <c r="F396" s="155" t="s">
        <v>1081</v>
      </c>
      <c r="H396" s="154" t="s">
        <v>3</v>
      </c>
      <c r="I396" s="156"/>
      <c r="L396" s="153"/>
      <c r="M396" s="157"/>
      <c r="T396" s="158"/>
      <c r="AT396" s="154" t="s">
        <v>193</v>
      </c>
      <c r="AU396" s="154" t="s">
        <v>82</v>
      </c>
      <c r="AV396" s="12" t="s">
        <v>78</v>
      </c>
      <c r="AW396" s="12" t="s">
        <v>35</v>
      </c>
      <c r="AX396" s="12" t="s">
        <v>74</v>
      </c>
      <c r="AY396" s="154" t="s">
        <v>179</v>
      </c>
    </row>
    <row r="397" spans="2:65" s="13" customFormat="1">
      <c r="B397" s="159"/>
      <c r="D397" s="147" t="s">
        <v>193</v>
      </c>
      <c r="E397" s="160" t="s">
        <v>3</v>
      </c>
      <c r="F397" s="161" t="s">
        <v>1082</v>
      </c>
      <c r="H397" s="162">
        <v>2.5</v>
      </c>
      <c r="I397" s="163"/>
      <c r="L397" s="159"/>
      <c r="M397" s="164"/>
      <c r="T397" s="165"/>
      <c r="AT397" s="160" t="s">
        <v>193</v>
      </c>
      <c r="AU397" s="160" t="s">
        <v>82</v>
      </c>
      <c r="AV397" s="13" t="s">
        <v>82</v>
      </c>
      <c r="AW397" s="13" t="s">
        <v>35</v>
      </c>
      <c r="AX397" s="13" t="s">
        <v>74</v>
      </c>
      <c r="AY397" s="160" t="s">
        <v>179</v>
      </c>
    </row>
    <row r="398" spans="2:65" s="1" customFormat="1" ht="37.9" customHeight="1">
      <c r="B398" s="133"/>
      <c r="C398" s="134" t="s">
        <v>584</v>
      </c>
      <c r="D398" s="134" t="s">
        <v>184</v>
      </c>
      <c r="E398" s="135" t="s">
        <v>1083</v>
      </c>
      <c r="F398" s="136" t="s">
        <v>1084</v>
      </c>
      <c r="G398" s="137" t="s">
        <v>107</v>
      </c>
      <c r="H398" s="138">
        <v>58.26</v>
      </c>
      <c r="I398" s="139"/>
      <c r="J398" s="140">
        <f>ROUND(I398*H398,2)</f>
        <v>0</v>
      </c>
      <c r="K398" s="136" t="s">
        <v>187</v>
      </c>
      <c r="L398" s="33"/>
      <c r="M398" s="141" t="s">
        <v>3</v>
      </c>
      <c r="N398" s="142" t="s">
        <v>45</v>
      </c>
      <c r="P398" s="143">
        <f>O398*H398</f>
        <v>0</v>
      </c>
      <c r="Q398" s="143">
        <v>5.3699999999999998E-3</v>
      </c>
      <c r="R398" s="143">
        <f>Q398*H398</f>
        <v>0.31285619999999997</v>
      </c>
      <c r="S398" s="143">
        <v>0</v>
      </c>
      <c r="T398" s="144">
        <f>S398*H398</f>
        <v>0</v>
      </c>
      <c r="AR398" s="145" t="s">
        <v>291</v>
      </c>
      <c r="AT398" s="145" t="s">
        <v>184</v>
      </c>
      <c r="AU398" s="145" t="s">
        <v>82</v>
      </c>
      <c r="AY398" s="18" t="s">
        <v>179</v>
      </c>
      <c r="BE398" s="146">
        <f>IF(N398="základní",J398,0)</f>
        <v>0</v>
      </c>
      <c r="BF398" s="146">
        <f>IF(N398="snížená",J398,0)</f>
        <v>0</v>
      </c>
      <c r="BG398" s="146">
        <f>IF(N398="zákl. přenesená",J398,0)</f>
        <v>0</v>
      </c>
      <c r="BH398" s="146">
        <f>IF(N398="sníž. přenesená",J398,0)</f>
        <v>0</v>
      </c>
      <c r="BI398" s="146">
        <f>IF(N398="nulová",J398,0)</f>
        <v>0</v>
      </c>
      <c r="BJ398" s="18" t="s">
        <v>78</v>
      </c>
      <c r="BK398" s="146">
        <f>ROUND(I398*H398,2)</f>
        <v>0</v>
      </c>
      <c r="BL398" s="18" t="s">
        <v>291</v>
      </c>
      <c r="BM398" s="145" t="s">
        <v>1085</v>
      </c>
    </row>
    <row r="399" spans="2:65" s="1" customFormat="1" ht="19.5">
      <c r="B399" s="33"/>
      <c r="D399" s="147" t="s">
        <v>189</v>
      </c>
      <c r="F399" s="148" t="s">
        <v>1086</v>
      </c>
      <c r="I399" s="149"/>
      <c r="L399" s="33"/>
      <c r="M399" s="150"/>
      <c r="T399" s="54"/>
      <c r="AT399" s="18" t="s">
        <v>189</v>
      </c>
      <c r="AU399" s="18" t="s">
        <v>82</v>
      </c>
    </row>
    <row r="400" spans="2:65" s="1" customFormat="1">
      <c r="B400" s="33"/>
      <c r="D400" s="151" t="s">
        <v>191</v>
      </c>
      <c r="F400" s="152" t="s">
        <v>1087</v>
      </c>
      <c r="I400" s="149"/>
      <c r="L400" s="33"/>
      <c r="M400" s="150"/>
      <c r="T400" s="54"/>
      <c r="AT400" s="18" t="s">
        <v>191</v>
      </c>
      <c r="AU400" s="18" t="s">
        <v>82</v>
      </c>
    </row>
    <row r="401" spans="2:65" s="12" customFormat="1">
      <c r="B401" s="153"/>
      <c r="D401" s="147" t="s">
        <v>193</v>
      </c>
      <c r="E401" s="154" t="s">
        <v>3</v>
      </c>
      <c r="F401" s="155" t="s">
        <v>1088</v>
      </c>
      <c r="H401" s="154" t="s">
        <v>3</v>
      </c>
      <c r="I401" s="156"/>
      <c r="L401" s="153"/>
      <c r="M401" s="157"/>
      <c r="T401" s="158"/>
      <c r="AT401" s="154" t="s">
        <v>193</v>
      </c>
      <c r="AU401" s="154" t="s">
        <v>82</v>
      </c>
      <c r="AV401" s="12" t="s">
        <v>78</v>
      </c>
      <c r="AW401" s="12" t="s">
        <v>35</v>
      </c>
      <c r="AX401" s="12" t="s">
        <v>74</v>
      </c>
      <c r="AY401" s="154" t="s">
        <v>179</v>
      </c>
    </row>
    <row r="402" spans="2:65" s="13" customFormat="1">
      <c r="B402" s="159"/>
      <c r="D402" s="147" t="s">
        <v>193</v>
      </c>
      <c r="E402" s="160" t="s">
        <v>3</v>
      </c>
      <c r="F402" s="161" t="s">
        <v>1089</v>
      </c>
      <c r="H402" s="162">
        <v>19.591999999999999</v>
      </c>
      <c r="I402" s="163"/>
      <c r="L402" s="159"/>
      <c r="M402" s="164"/>
      <c r="T402" s="165"/>
      <c r="AT402" s="160" t="s">
        <v>193</v>
      </c>
      <c r="AU402" s="160" t="s">
        <v>82</v>
      </c>
      <c r="AV402" s="13" t="s">
        <v>82</v>
      </c>
      <c r="AW402" s="13" t="s">
        <v>35</v>
      </c>
      <c r="AX402" s="13" t="s">
        <v>74</v>
      </c>
      <c r="AY402" s="160" t="s">
        <v>179</v>
      </c>
    </row>
    <row r="403" spans="2:65" s="12" customFormat="1">
      <c r="B403" s="153"/>
      <c r="D403" s="147" t="s">
        <v>193</v>
      </c>
      <c r="E403" s="154" t="s">
        <v>3</v>
      </c>
      <c r="F403" s="155" t="s">
        <v>1090</v>
      </c>
      <c r="H403" s="154" t="s">
        <v>3</v>
      </c>
      <c r="I403" s="156"/>
      <c r="L403" s="153"/>
      <c r="M403" s="157"/>
      <c r="T403" s="158"/>
      <c r="AT403" s="154" t="s">
        <v>193</v>
      </c>
      <c r="AU403" s="154" t="s">
        <v>82</v>
      </c>
      <c r="AV403" s="12" t="s">
        <v>78</v>
      </c>
      <c r="AW403" s="12" t="s">
        <v>35</v>
      </c>
      <c r="AX403" s="12" t="s">
        <v>74</v>
      </c>
      <c r="AY403" s="154" t="s">
        <v>179</v>
      </c>
    </row>
    <row r="404" spans="2:65" s="13" customFormat="1">
      <c r="B404" s="159"/>
      <c r="D404" s="147" t="s">
        <v>193</v>
      </c>
      <c r="E404" s="160" t="s">
        <v>3</v>
      </c>
      <c r="F404" s="161" t="s">
        <v>1091</v>
      </c>
      <c r="H404" s="162">
        <v>38.667999999999999</v>
      </c>
      <c r="I404" s="163"/>
      <c r="L404" s="159"/>
      <c r="M404" s="164"/>
      <c r="T404" s="165"/>
      <c r="AT404" s="160" t="s">
        <v>193</v>
      </c>
      <c r="AU404" s="160" t="s">
        <v>82</v>
      </c>
      <c r="AV404" s="13" t="s">
        <v>82</v>
      </c>
      <c r="AW404" s="13" t="s">
        <v>35</v>
      </c>
      <c r="AX404" s="13" t="s">
        <v>74</v>
      </c>
      <c r="AY404" s="160" t="s">
        <v>179</v>
      </c>
    </row>
    <row r="405" spans="2:65" s="1" customFormat="1" ht="24.2" customHeight="1">
      <c r="B405" s="133"/>
      <c r="C405" s="134" t="s">
        <v>590</v>
      </c>
      <c r="D405" s="134" t="s">
        <v>184</v>
      </c>
      <c r="E405" s="135" t="s">
        <v>1092</v>
      </c>
      <c r="F405" s="136" t="s">
        <v>1093</v>
      </c>
      <c r="G405" s="137" t="s">
        <v>245</v>
      </c>
      <c r="H405" s="138">
        <v>5.5</v>
      </c>
      <c r="I405" s="139"/>
      <c r="J405" s="140">
        <f>ROUND(I405*H405,2)</f>
        <v>0</v>
      </c>
      <c r="K405" s="136" t="s">
        <v>187</v>
      </c>
      <c r="L405" s="33"/>
      <c r="M405" s="141" t="s">
        <v>3</v>
      </c>
      <c r="N405" s="142" t="s">
        <v>45</v>
      </c>
      <c r="P405" s="143">
        <f>O405*H405</f>
        <v>0</v>
      </c>
      <c r="Q405" s="143">
        <v>2.5699999999999998E-3</v>
      </c>
      <c r="R405" s="143">
        <f>Q405*H405</f>
        <v>1.4134999999999998E-2</v>
      </c>
      <c r="S405" s="143">
        <v>0</v>
      </c>
      <c r="T405" s="144">
        <f>S405*H405</f>
        <v>0</v>
      </c>
      <c r="AR405" s="145" t="s">
        <v>291</v>
      </c>
      <c r="AT405" s="145" t="s">
        <v>184</v>
      </c>
      <c r="AU405" s="145" t="s">
        <v>82</v>
      </c>
      <c r="AY405" s="18" t="s">
        <v>179</v>
      </c>
      <c r="BE405" s="146">
        <f>IF(N405="základní",J405,0)</f>
        <v>0</v>
      </c>
      <c r="BF405" s="146">
        <f>IF(N405="snížená",J405,0)</f>
        <v>0</v>
      </c>
      <c r="BG405" s="146">
        <f>IF(N405="zákl. přenesená",J405,0)</f>
        <v>0</v>
      </c>
      <c r="BH405" s="146">
        <f>IF(N405="sníž. přenesená",J405,0)</f>
        <v>0</v>
      </c>
      <c r="BI405" s="146">
        <f>IF(N405="nulová",J405,0)</f>
        <v>0</v>
      </c>
      <c r="BJ405" s="18" t="s">
        <v>78</v>
      </c>
      <c r="BK405" s="146">
        <f>ROUND(I405*H405,2)</f>
        <v>0</v>
      </c>
      <c r="BL405" s="18" t="s">
        <v>291</v>
      </c>
      <c r="BM405" s="145" t="s">
        <v>1094</v>
      </c>
    </row>
    <row r="406" spans="2:65" s="1" customFormat="1" ht="29.25">
      <c r="B406" s="33"/>
      <c r="D406" s="147" t="s">
        <v>189</v>
      </c>
      <c r="F406" s="148" t="s">
        <v>1095</v>
      </c>
      <c r="I406" s="149"/>
      <c r="L406" s="33"/>
      <c r="M406" s="150"/>
      <c r="T406" s="54"/>
      <c r="AT406" s="18" t="s">
        <v>189</v>
      </c>
      <c r="AU406" s="18" t="s">
        <v>82</v>
      </c>
    </row>
    <row r="407" spans="2:65" s="1" customFormat="1">
      <c r="B407" s="33"/>
      <c r="D407" s="151" t="s">
        <v>191</v>
      </c>
      <c r="F407" s="152" t="s">
        <v>1096</v>
      </c>
      <c r="I407" s="149"/>
      <c r="L407" s="33"/>
      <c r="M407" s="150"/>
      <c r="T407" s="54"/>
      <c r="AT407" s="18" t="s">
        <v>191</v>
      </c>
      <c r="AU407" s="18" t="s">
        <v>82</v>
      </c>
    </row>
    <row r="408" spans="2:65" s="12" customFormat="1">
      <c r="B408" s="153"/>
      <c r="D408" s="147" t="s">
        <v>193</v>
      </c>
      <c r="E408" s="154" t="s">
        <v>3</v>
      </c>
      <c r="F408" s="155" t="s">
        <v>1097</v>
      </c>
      <c r="H408" s="154" t="s">
        <v>3</v>
      </c>
      <c r="I408" s="156"/>
      <c r="L408" s="153"/>
      <c r="M408" s="157"/>
      <c r="T408" s="158"/>
      <c r="AT408" s="154" t="s">
        <v>193</v>
      </c>
      <c r="AU408" s="154" t="s">
        <v>82</v>
      </c>
      <c r="AV408" s="12" t="s">
        <v>78</v>
      </c>
      <c r="AW408" s="12" t="s">
        <v>35</v>
      </c>
      <c r="AX408" s="12" t="s">
        <v>74</v>
      </c>
      <c r="AY408" s="154" t="s">
        <v>179</v>
      </c>
    </row>
    <row r="409" spans="2:65" s="13" customFormat="1">
      <c r="B409" s="159"/>
      <c r="D409" s="147" t="s">
        <v>193</v>
      </c>
      <c r="E409" s="160" t="s">
        <v>3</v>
      </c>
      <c r="F409" s="161" t="s">
        <v>1098</v>
      </c>
      <c r="H409" s="162">
        <v>5.5</v>
      </c>
      <c r="I409" s="163"/>
      <c r="L409" s="159"/>
      <c r="M409" s="164"/>
      <c r="T409" s="165"/>
      <c r="AT409" s="160" t="s">
        <v>193</v>
      </c>
      <c r="AU409" s="160" t="s">
        <v>82</v>
      </c>
      <c r="AV409" s="13" t="s">
        <v>82</v>
      </c>
      <c r="AW409" s="13" t="s">
        <v>35</v>
      </c>
      <c r="AX409" s="13" t="s">
        <v>74</v>
      </c>
      <c r="AY409" s="160" t="s">
        <v>179</v>
      </c>
    </row>
    <row r="410" spans="2:65" s="1" customFormat="1" ht="33" customHeight="1">
      <c r="B410" s="133"/>
      <c r="C410" s="134" t="s">
        <v>598</v>
      </c>
      <c r="D410" s="134" t="s">
        <v>184</v>
      </c>
      <c r="E410" s="135" t="s">
        <v>1099</v>
      </c>
      <c r="F410" s="136" t="s">
        <v>1100</v>
      </c>
      <c r="G410" s="137" t="s">
        <v>245</v>
      </c>
      <c r="H410" s="138">
        <v>77.872</v>
      </c>
      <c r="I410" s="139"/>
      <c r="J410" s="140">
        <f>ROUND(I410*H410,2)</f>
        <v>0</v>
      </c>
      <c r="K410" s="136" t="s">
        <v>187</v>
      </c>
      <c r="L410" s="33"/>
      <c r="M410" s="141" t="s">
        <v>3</v>
      </c>
      <c r="N410" s="142" t="s">
        <v>45</v>
      </c>
      <c r="P410" s="143">
        <f>O410*H410</f>
        <v>0</v>
      </c>
      <c r="Q410" s="143">
        <v>2.3600000000000001E-3</v>
      </c>
      <c r="R410" s="143">
        <f>Q410*H410</f>
        <v>0.18377792000000001</v>
      </c>
      <c r="S410" s="143">
        <v>0</v>
      </c>
      <c r="T410" s="144">
        <f>S410*H410</f>
        <v>0</v>
      </c>
      <c r="AR410" s="145" t="s">
        <v>291</v>
      </c>
      <c r="AT410" s="145" t="s">
        <v>184</v>
      </c>
      <c r="AU410" s="145" t="s">
        <v>82</v>
      </c>
      <c r="AY410" s="18" t="s">
        <v>179</v>
      </c>
      <c r="BE410" s="146">
        <f>IF(N410="základní",J410,0)</f>
        <v>0</v>
      </c>
      <c r="BF410" s="146">
        <f>IF(N410="snížená",J410,0)</f>
        <v>0</v>
      </c>
      <c r="BG410" s="146">
        <f>IF(N410="zákl. přenesená",J410,0)</f>
        <v>0</v>
      </c>
      <c r="BH410" s="146">
        <f>IF(N410="sníž. přenesená",J410,0)</f>
        <v>0</v>
      </c>
      <c r="BI410" s="146">
        <f>IF(N410="nulová",J410,0)</f>
        <v>0</v>
      </c>
      <c r="BJ410" s="18" t="s">
        <v>78</v>
      </c>
      <c r="BK410" s="146">
        <f>ROUND(I410*H410,2)</f>
        <v>0</v>
      </c>
      <c r="BL410" s="18" t="s">
        <v>291</v>
      </c>
      <c r="BM410" s="145" t="s">
        <v>1101</v>
      </c>
    </row>
    <row r="411" spans="2:65" s="1" customFormat="1" ht="29.25">
      <c r="B411" s="33"/>
      <c r="D411" s="147" t="s">
        <v>189</v>
      </c>
      <c r="F411" s="148" t="s">
        <v>1102</v>
      </c>
      <c r="I411" s="149"/>
      <c r="L411" s="33"/>
      <c r="M411" s="150"/>
      <c r="T411" s="54"/>
      <c r="AT411" s="18" t="s">
        <v>189</v>
      </c>
      <c r="AU411" s="18" t="s">
        <v>82</v>
      </c>
    </row>
    <row r="412" spans="2:65" s="1" customFormat="1">
      <c r="B412" s="33"/>
      <c r="D412" s="151" t="s">
        <v>191</v>
      </c>
      <c r="F412" s="152" t="s">
        <v>1103</v>
      </c>
      <c r="I412" s="149"/>
      <c r="L412" s="33"/>
      <c r="M412" s="150"/>
      <c r="T412" s="54"/>
      <c r="AT412" s="18" t="s">
        <v>191</v>
      </c>
      <c r="AU412" s="18" t="s">
        <v>82</v>
      </c>
    </row>
    <row r="413" spans="2:65" s="13" customFormat="1">
      <c r="B413" s="159"/>
      <c r="D413" s="147" t="s">
        <v>193</v>
      </c>
      <c r="E413" s="160" t="s">
        <v>3</v>
      </c>
      <c r="F413" s="161" t="s">
        <v>1060</v>
      </c>
      <c r="H413" s="162">
        <v>38.676000000000002</v>
      </c>
      <c r="I413" s="163"/>
      <c r="L413" s="159"/>
      <c r="M413" s="164"/>
      <c r="T413" s="165"/>
      <c r="AT413" s="160" t="s">
        <v>193</v>
      </c>
      <c r="AU413" s="160" t="s">
        <v>82</v>
      </c>
      <c r="AV413" s="13" t="s">
        <v>82</v>
      </c>
      <c r="AW413" s="13" t="s">
        <v>35</v>
      </c>
      <c r="AX413" s="13" t="s">
        <v>74</v>
      </c>
      <c r="AY413" s="160" t="s">
        <v>179</v>
      </c>
    </row>
    <row r="414" spans="2:65" s="13" customFormat="1">
      <c r="B414" s="159"/>
      <c r="D414" s="147" t="s">
        <v>193</v>
      </c>
      <c r="E414" s="160" t="s">
        <v>3</v>
      </c>
      <c r="F414" s="161" t="s">
        <v>1062</v>
      </c>
      <c r="H414" s="162">
        <v>39.195999999999998</v>
      </c>
      <c r="I414" s="163"/>
      <c r="L414" s="159"/>
      <c r="M414" s="164"/>
      <c r="T414" s="165"/>
      <c r="AT414" s="160" t="s">
        <v>193</v>
      </c>
      <c r="AU414" s="160" t="s">
        <v>82</v>
      </c>
      <c r="AV414" s="13" t="s">
        <v>82</v>
      </c>
      <c r="AW414" s="13" t="s">
        <v>35</v>
      </c>
      <c r="AX414" s="13" t="s">
        <v>74</v>
      </c>
      <c r="AY414" s="160" t="s">
        <v>179</v>
      </c>
    </row>
    <row r="415" spans="2:65" s="1" customFormat="1" ht="33" customHeight="1">
      <c r="B415" s="133"/>
      <c r="C415" s="134" t="s">
        <v>604</v>
      </c>
      <c r="D415" s="134" t="s">
        <v>184</v>
      </c>
      <c r="E415" s="135" t="s">
        <v>1104</v>
      </c>
      <c r="F415" s="136" t="s">
        <v>1105</v>
      </c>
      <c r="G415" s="137" t="s">
        <v>107</v>
      </c>
      <c r="H415" s="138">
        <v>18.260000000000002</v>
      </c>
      <c r="I415" s="139"/>
      <c r="J415" s="140">
        <f>ROUND(I415*H415,2)</f>
        <v>0</v>
      </c>
      <c r="K415" s="136" t="s">
        <v>187</v>
      </c>
      <c r="L415" s="33"/>
      <c r="M415" s="141" t="s">
        <v>3</v>
      </c>
      <c r="N415" s="142" t="s">
        <v>45</v>
      </c>
      <c r="P415" s="143">
        <f>O415*H415</f>
        <v>0</v>
      </c>
      <c r="Q415" s="143">
        <v>5.8399999999999997E-3</v>
      </c>
      <c r="R415" s="143">
        <f>Q415*H415</f>
        <v>0.10663840000000001</v>
      </c>
      <c r="S415" s="143">
        <v>0</v>
      </c>
      <c r="T415" s="144">
        <f>S415*H415</f>
        <v>0</v>
      </c>
      <c r="AR415" s="145" t="s">
        <v>291</v>
      </c>
      <c r="AT415" s="145" t="s">
        <v>184</v>
      </c>
      <c r="AU415" s="145" t="s">
        <v>82</v>
      </c>
      <c r="AY415" s="18" t="s">
        <v>179</v>
      </c>
      <c r="BE415" s="146">
        <f>IF(N415="základní",J415,0)</f>
        <v>0</v>
      </c>
      <c r="BF415" s="146">
        <f>IF(N415="snížená",J415,0)</f>
        <v>0</v>
      </c>
      <c r="BG415" s="146">
        <f>IF(N415="zákl. přenesená",J415,0)</f>
        <v>0</v>
      </c>
      <c r="BH415" s="146">
        <f>IF(N415="sníž. přenesená",J415,0)</f>
        <v>0</v>
      </c>
      <c r="BI415" s="146">
        <f>IF(N415="nulová",J415,0)</f>
        <v>0</v>
      </c>
      <c r="BJ415" s="18" t="s">
        <v>78</v>
      </c>
      <c r="BK415" s="146">
        <f>ROUND(I415*H415,2)</f>
        <v>0</v>
      </c>
      <c r="BL415" s="18" t="s">
        <v>291</v>
      </c>
      <c r="BM415" s="145" t="s">
        <v>1106</v>
      </c>
    </row>
    <row r="416" spans="2:65" s="1" customFormat="1" ht="19.5">
      <c r="B416" s="33"/>
      <c r="D416" s="147" t="s">
        <v>189</v>
      </c>
      <c r="F416" s="148" t="s">
        <v>1107</v>
      </c>
      <c r="I416" s="149"/>
      <c r="L416" s="33"/>
      <c r="M416" s="150"/>
      <c r="T416" s="54"/>
      <c r="AT416" s="18" t="s">
        <v>189</v>
      </c>
      <c r="AU416" s="18" t="s">
        <v>82</v>
      </c>
    </row>
    <row r="417" spans="2:65" s="1" customFormat="1">
      <c r="B417" s="33"/>
      <c r="D417" s="151" t="s">
        <v>191</v>
      </c>
      <c r="F417" s="152" t="s">
        <v>1108</v>
      </c>
      <c r="I417" s="149"/>
      <c r="L417" s="33"/>
      <c r="M417" s="150"/>
      <c r="T417" s="54"/>
      <c r="AT417" s="18" t="s">
        <v>191</v>
      </c>
      <c r="AU417" s="18" t="s">
        <v>82</v>
      </c>
    </row>
    <row r="418" spans="2:65" s="13" customFormat="1">
      <c r="B418" s="159"/>
      <c r="D418" s="147" t="s">
        <v>193</v>
      </c>
      <c r="E418" s="160" t="s">
        <v>3</v>
      </c>
      <c r="F418" s="161" t="s">
        <v>1109</v>
      </c>
      <c r="H418" s="162">
        <v>4.25</v>
      </c>
      <c r="I418" s="163"/>
      <c r="L418" s="159"/>
      <c r="M418" s="164"/>
      <c r="T418" s="165"/>
      <c r="AT418" s="160" t="s">
        <v>193</v>
      </c>
      <c r="AU418" s="160" t="s">
        <v>82</v>
      </c>
      <c r="AV418" s="13" t="s">
        <v>82</v>
      </c>
      <c r="AW418" s="13" t="s">
        <v>35</v>
      </c>
      <c r="AX418" s="13" t="s">
        <v>74</v>
      </c>
      <c r="AY418" s="160" t="s">
        <v>179</v>
      </c>
    </row>
    <row r="419" spans="2:65" s="13" customFormat="1">
      <c r="B419" s="159"/>
      <c r="D419" s="147" t="s">
        <v>193</v>
      </c>
      <c r="E419" s="160" t="s">
        <v>3</v>
      </c>
      <c r="F419" s="161" t="s">
        <v>1110</v>
      </c>
      <c r="H419" s="162">
        <v>6.51</v>
      </c>
      <c r="I419" s="163"/>
      <c r="L419" s="159"/>
      <c r="M419" s="164"/>
      <c r="T419" s="165"/>
      <c r="AT419" s="160" t="s">
        <v>193</v>
      </c>
      <c r="AU419" s="160" t="s">
        <v>82</v>
      </c>
      <c r="AV419" s="13" t="s">
        <v>82</v>
      </c>
      <c r="AW419" s="13" t="s">
        <v>35</v>
      </c>
      <c r="AX419" s="13" t="s">
        <v>74</v>
      </c>
      <c r="AY419" s="160" t="s">
        <v>179</v>
      </c>
    </row>
    <row r="420" spans="2:65" s="13" customFormat="1">
      <c r="B420" s="159"/>
      <c r="D420" s="147" t="s">
        <v>193</v>
      </c>
      <c r="E420" s="160" t="s">
        <v>3</v>
      </c>
      <c r="F420" s="161" t="s">
        <v>1111</v>
      </c>
      <c r="H420" s="162">
        <v>7.5</v>
      </c>
      <c r="I420" s="163"/>
      <c r="L420" s="159"/>
      <c r="M420" s="164"/>
      <c r="T420" s="165"/>
      <c r="AT420" s="160" t="s">
        <v>193</v>
      </c>
      <c r="AU420" s="160" t="s">
        <v>82</v>
      </c>
      <c r="AV420" s="13" t="s">
        <v>82</v>
      </c>
      <c r="AW420" s="13" t="s">
        <v>35</v>
      </c>
      <c r="AX420" s="13" t="s">
        <v>74</v>
      </c>
      <c r="AY420" s="160" t="s">
        <v>179</v>
      </c>
    </row>
    <row r="421" spans="2:65" s="1" customFormat="1" ht="37.9" customHeight="1">
      <c r="B421" s="133"/>
      <c r="C421" s="134" t="s">
        <v>182</v>
      </c>
      <c r="D421" s="134" t="s">
        <v>184</v>
      </c>
      <c r="E421" s="135" t="s">
        <v>1112</v>
      </c>
      <c r="F421" s="136" t="s">
        <v>1113</v>
      </c>
      <c r="G421" s="137" t="s">
        <v>364</v>
      </c>
      <c r="H421" s="138">
        <v>24</v>
      </c>
      <c r="I421" s="139"/>
      <c r="J421" s="140">
        <f>ROUND(I421*H421,2)</f>
        <v>0</v>
      </c>
      <c r="K421" s="136" t="s">
        <v>187</v>
      </c>
      <c r="L421" s="33"/>
      <c r="M421" s="141" t="s">
        <v>3</v>
      </c>
      <c r="N421" s="142" t="s">
        <v>45</v>
      </c>
      <c r="P421" s="143">
        <f>O421*H421</f>
        <v>0</v>
      </c>
      <c r="Q421" s="143">
        <v>1.7099999999999999E-3</v>
      </c>
      <c r="R421" s="143">
        <f>Q421*H421</f>
        <v>4.104E-2</v>
      </c>
      <c r="S421" s="143">
        <v>0</v>
      </c>
      <c r="T421" s="144">
        <f>S421*H421</f>
        <v>0</v>
      </c>
      <c r="AR421" s="145" t="s">
        <v>291</v>
      </c>
      <c r="AT421" s="145" t="s">
        <v>184</v>
      </c>
      <c r="AU421" s="145" t="s">
        <v>82</v>
      </c>
      <c r="AY421" s="18" t="s">
        <v>179</v>
      </c>
      <c r="BE421" s="146">
        <f>IF(N421="základní",J421,0)</f>
        <v>0</v>
      </c>
      <c r="BF421" s="146">
        <f>IF(N421="snížená",J421,0)</f>
        <v>0</v>
      </c>
      <c r="BG421" s="146">
        <f>IF(N421="zákl. přenesená",J421,0)</f>
        <v>0</v>
      </c>
      <c r="BH421" s="146">
        <f>IF(N421="sníž. přenesená",J421,0)</f>
        <v>0</v>
      </c>
      <c r="BI421" s="146">
        <f>IF(N421="nulová",J421,0)</f>
        <v>0</v>
      </c>
      <c r="BJ421" s="18" t="s">
        <v>78</v>
      </c>
      <c r="BK421" s="146">
        <f>ROUND(I421*H421,2)</f>
        <v>0</v>
      </c>
      <c r="BL421" s="18" t="s">
        <v>291</v>
      </c>
      <c r="BM421" s="145" t="s">
        <v>1114</v>
      </c>
    </row>
    <row r="422" spans="2:65" s="1" customFormat="1" ht="29.25">
      <c r="B422" s="33"/>
      <c r="D422" s="147" t="s">
        <v>189</v>
      </c>
      <c r="F422" s="148" t="s">
        <v>1115</v>
      </c>
      <c r="I422" s="149"/>
      <c r="L422" s="33"/>
      <c r="M422" s="150"/>
      <c r="T422" s="54"/>
      <c r="AT422" s="18" t="s">
        <v>189</v>
      </c>
      <c r="AU422" s="18" t="s">
        <v>82</v>
      </c>
    </row>
    <row r="423" spans="2:65" s="1" customFormat="1">
      <c r="B423" s="33"/>
      <c r="D423" s="151" t="s">
        <v>191</v>
      </c>
      <c r="F423" s="152" t="s">
        <v>1116</v>
      </c>
      <c r="I423" s="149"/>
      <c r="L423" s="33"/>
      <c r="M423" s="150"/>
      <c r="T423" s="54"/>
      <c r="AT423" s="18" t="s">
        <v>191</v>
      </c>
      <c r="AU423" s="18" t="s">
        <v>82</v>
      </c>
    </row>
    <row r="424" spans="2:65" s="15" customFormat="1">
      <c r="B424" s="183"/>
      <c r="D424" s="147" t="s">
        <v>193</v>
      </c>
      <c r="E424" s="184" t="s">
        <v>3</v>
      </c>
      <c r="F424" s="185" t="s">
        <v>278</v>
      </c>
      <c r="H424" s="186">
        <v>24</v>
      </c>
      <c r="I424" s="187"/>
      <c r="L424" s="183"/>
      <c r="M424" s="188"/>
      <c r="T424" s="189"/>
      <c r="AT424" s="184" t="s">
        <v>193</v>
      </c>
      <c r="AU424" s="184" t="s">
        <v>82</v>
      </c>
      <c r="AV424" s="15" t="s">
        <v>88</v>
      </c>
      <c r="AW424" s="15" t="s">
        <v>35</v>
      </c>
      <c r="AX424" s="15" t="s">
        <v>74</v>
      </c>
      <c r="AY424" s="184" t="s">
        <v>179</v>
      </c>
    </row>
    <row r="425" spans="2:65" s="1" customFormat="1" ht="37.9" customHeight="1">
      <c r="B425" s="133"/>
      <c r="C425" s="134" t="s">
        <v>619</v>
      </c>
      <c r="D425" s="134" t="s">
        <v>184</v>
      </c>
      <c r="E425" s="135" t="s">
        <v>1117</v>
      </c>
      <c r="F425" s="136" t="s">
        <v>1118</v>
      </c>
      <c r="G425" s="137" t="s">
        <v>364</v>
      </c>
      <c r="H425" s="138">
        <v>5</v>
      </c>
      <c r="I425" s="139"/>
      <c r="J425" s="140">
        <f>ROUND(I425*H425,2)</f>
        <v>0</v>
      </c>
      <c r="K425" s="136" t="s">
        <v>187</v>
      </c>
      <c r="L425" s="33"/>
      <c r="M425" s="141" t="s">
        <v>3</v>
      </c>
      <c r="N425" s="142" t="s">
        <v>45</v>
      </c>
      <c r="P425" s="143">
        <f>O425*H425</f>
        <v>0</v>
      </c>
      <c r="Q425" s="143">
        <v>6.3200000000000001E-3</v>
      </c>
      <c r="R425" s="143">
        <f>Q425*H425</f>
        <v>3.1600000000000003E-2</v>
      </c>
      <c r="S425" s="143">
        <v>0</v>
      </c>
      <c r="T425" s="144">
        <f>S425*H425</f>
        <v>0</v>
      </c>
      <c r="AR425" s="145" t="s">
        <v>291</v>
      </c>
      <c r="AT425" s="145" t="s">
        <v>184</v>
      </c>
      <c r="AU425" s="145" t="s">
        <v>82</v>
      </c>
      <c r="AY425" s="18" t="s">
        <v>179</v>
      </c>
      <c r="BE425" s="146">
        <f>IF(N425="základní",J425,0)</f>
        <v>0</v>
      </c>
      <c r="BF425" s="146">
        <f>IF(N425="snížená",J425,0)</f>
        <v>0</v>
      </c>
      <c r="BG425" s="146">
        <f>IF(N425="zákl. přenesená",J425,0)</f>
        <v>0</v>
      </c>
      <c r="BH425" s="146">
        <f>IF(N425="sníž. přenesená",J425,0)</f>
        <v>0</v>
      </c>
      <c r="BI425" s="146">
        <f>IF(N425="nulová",J425,0)</f>
        <v>0</v>
      </c>
      <c r="BJ425" s="18" t="s">
        <v>78</v>
      </c>
      <c r="BK425" s="146">
        <f>ROUND(I425*H425,2)</f>
        <v>0</v>
      </c>
      <c r="BL425" s="18" t="s">
        <v>291</v>
      </c>
      <c r="BM425" s="145" t="s">
        <v>1119</v>
      </c>
    </row>
    <row r="426" spans="2:65" s="1" customFormat="1" ht="29.25">
      <c r="B426" s="33"/>
      <c r="D426" s="147" t="s">
        <v>189</v>
      </c>
      <c r="F426" s="148" t="s">
        <v>1120</v>
      </c>
      <c r="I426" s="149"/>
      <c r="L426" s="33"/>
      <c r="M426" s="150"/>
      <c r="T426" s="54"/>
      <c r="AT426" s="18" t="s">
        <v>189</v>
      </c>
      <c r="AU426" s="18" t="s">
        <v>82</v>
      </c>
    </row>
    <row r="427" spans="2:65" s="1" customFormat="1">
      <c r="B427" s="33"/>
      <c r="D427" s="151" t="s">
        <v>191</v>
      </c>
      <c r="F427" s="152" t="s">
        <v>1121</v>
      </c>
      <c r="I427" s="149"/>
      <c r="L427" s="33"/>
      <c r="M427" s="150"/>
      <c r="T427" s="54"/>
      <c r="AT427" s="18" t="s">
        <v>191</v>
      </c>
      <c r="AU427" s="18" t="s">
        <v>82</v>
      </c>
    </row>
    <row r="428" spans="2:65" s="13" customFormat="1">
      <c r="B428" s="159"/>
      <c r="D428" s="147" t="s">
        <v>193</v>
      </c>
      <c r="E428" s="160" t="s">
        <v>3</v>
      </c>
      <c r="F428" s="161" t="s">
        <v>91</v>
      </c>
      <c r="H428" s="162">
        <v>5</v>
      </c>
      <c r="I428" s="163"/>
      <c r="L428" s="159"/>
      <c r="M428" s="164"/>
      <c r="T428" s="165"/>
      <c r="AT428" s="160" t="s">
        <v>193</v>
      </c>
      <c r="AU428" s="160" t="s">
        <v>82</v>
      </c>
      <c r="AV428" s="13" t="s">
        <v>82</v>
      </c>
      <c r="AW428" s="13" t="s">
        <v>35</v>
      </c>
      <c r="AX428" s="13" t="s">
        <v>74</v>
      </c>
      <c r="AY428" s="160" t="s">
        <v>179</v>
      </c>
    </row>
    <row r="429" spans="2:65" s="1" customFormat="1" ht="37.9" customHeight="1">
      <c r="B429" s="133"/>
      <c r="C429" s="134" t="s">
        <v>359</v>
      </c>
      <c r="D429" s="134" t="s">
        <v>184</v>
      </c>
      <c r="E429" s="135" t="s">
        <v>1122</v>
      </c>
      <c r="F429" s="136" t="s">
        <v>1123</v>
      </c>
      <c r="G429" s="137" t="s">
        <v>364</v>
      </c>
      <c r="H429" s="138">
        <v>2</v>
      </c>
      <c r="I429" s="139"/>
      <c r="J429" s="140">
        <f>ROUND(I429*H429,2)</f>
        <v>0</v>
      </c>
      <c r="K429" s="136" t="s">
        <v>187</v>
      </c>
      <c r="L429" s="33"/>
      <c r="M429" s="141" t="s">
        <v>3</v>
      </c>
      <c r="N429" s="142" t="s">
        <v>45</v>
      </c>
      <c r="P429" s="143">
        <f>O429*H429</f>
        <v>0</v>
      </c>
      <c r="Q429" s="143">
        <v>9.41E-3</v>
      </c>
      <c r="R429" s="143">
        <f>Q429*H429</f>
        <v>1.882E-2</v>
      </c>
      <c r="S429" s="143">
        <v>0</v>
      </c>
      <c r="T429" s="144">
        <f>S429*H429</f>
        <v>0</v>
      </c>
      <c r="AR429" s="145" t="s">
        <v>291</v>
      </c>
      <c r="AT429" s="145" t="s">
        <v>184</v>
      </c>
      <c r="AU429" s="145" t="s">
        <v>82</v>
      </c>
      <c r="AY429" s="18" t="s">
        <v>179</v>
      </c>
      <c r="BE429" s="146">
        <f>IF(N429="základní",J429,0)</f>
        <v>0</v>
      </c>
      <c r="BF429" s="146">
        <f>IF(N429="snížená",J429,0)</f>
        <v>0</v>
      </c>
      <c r="BG429" s="146">
        <f>IF(N429="zákl. přenesená",J429,0)</f>
        <v>0</v>
      </c>
      <c r="BH429" s="146">
        <f>IF(N429="sníž. přenesená",J429,0)</f>
        <v>0</v>
      </c>
      <c r="BI429" s="146">
        <f>IF(N429="nulová",J429,0)</f>
        <v>0</v>
      </c>
      <c r="BJ429" s="18" t="s">
        <v>78</v>
      </c>
      <c r="BK429" s="146">
        <f>ROUND(I429*H429,2)</f>
        <v>0</v>
      </c>
      <c r="BL429" s="18" t="s">
        <v>291</v>
      </c>
      <c r="BM429" s="145" t="s">
        <v>1124</v>
      </c>
    </row>
    <row r="430" spans="2:65" s="1" customFormat="1" ht="29.25">
      <c r="B430" s="33"/>
      <c r="D430" s="147" t="s">
        <v>189</v>
      </c>
      <c r="F430" s="148" t="s">
        <v>1125</v>
      </c>
      <c r="I430" s="149"/>
      <c r="L430" s="33"/>
      <c r="M430" s="150"/>
      <c r="T430" s="54"/>
      <c r="AT430" s="18" t="s">
        <v>189</v>
      </c>
      <c r="AU430" s="18" t="s">
        <v>82</v>
      </c>
    </row>
    <row r="431" spans="2:65" s="1" customFormat="1">
      <c r="B431" s="33"/>
      <c r="D431" s="151" t="s">
        <v>191</v>
      </c>
      <c r="F431" s="152" t="s">
        <v>1126</v>
      </c>
      <c r="I431" s="149"/>
      <c r="L431" s="33"/>
      <c r="M431" s="150"/>
      <c r="T431" s="54"/>
      <c r="AT431" s="18" t="s">
        <v>191</v>
      </c>
      <c r="AU431" s="18" t="s">
        <v>82</v>
      </c>
    </row>
    <row r="432" spans="2:65" s="13" customFormat="1">
      <c r="B432" s="159"/>
      <c r="D432" s="147" t="s">
        <v>193</v>
      </c>
      <c r="E432" s="160" t="s">
        <v>3</v>
      </c>
      <c r="F432" s="161" t="s">
        <v>82</v>
      </c>
      <c r="H432" s="162">
        <v>2</v>
      </c>
      <c r="I432" s="163"/>
      <c r="L432" s="159"/>
      <c r="M432" s="164"/>
      <c r="T432" s="165"/>
      <c r="AT432" s="160" t="s">
        <v>193</v>
      </c>
      <c r="AU432" s="160" t="s">
        <v>82</v>
      </c>
      <c r="AV432" s="13" t="s">
        <v>82</v>
      </c>
      <c r="AW432" s="13" t="s">
        <v>35</v>
      </c>
      <c r="AX432" s="13" t="s">
        <v>74</v>
      </c>
      <c r="AY432" s="160" t="s">
        <v>179</v>
      </c>
    </row>
    <row r="433" spans="2:65" s="1" customFormat="1" ht="24.2" customHeight="1">
      <c r="B433" s="133"/>
      <c r="C433" s="134" t="s">
        <v>1127</v>
      </c>
      <c r="D433" s="134" t="s">
        <v>184</v>
      </c>
      <c r="E433" s="135" t="s">
        <v>1128</v>
      </c>
      <c r="F433" s="136" t="s">
        <v>1129</v>
      </c>
      <c r="G433" s="137" t="s">
        <v>364</v>
      </c>
      <c r="H433" s="138">
        <v>7.5</v>
      </c>
      <c r="I433" s="139"/>
      <c r="J433" s="140">
        <f>ROUND(I433*H433,2)</f>
        <v>0</v>
      </c>
      <c r="K433" s="136" t="s">
        <v>187</v>
      </c>
      <c r="L433" s="33"/>
      <c r="M433" s="141" t="s">
        <v>3</v>
      </c>
      <c r="N433" s="142" t="s">
        <v>45</v>
      </c>
      <c r="P433" s="143">
        <f>O433*H433</f>
        <v>0</v>
      </c>
      <c r="Q433" s="143">
        <v>5.1999999999999995E-4</v>
      </c>
      <c r="R433" s="143">
        <f>Q433*H433</f>
        <v>3.8999999999999998E-3</v>
      </c>
      <c r="S433" s="143">
        <v>0</v>
      </c>
      <c r="T433" s="144">
        <f>S433*H433</f>
        <v>0</v>
      </c>
      <c r="AR433" s="145" t="s">
        <v>291</v>
      </c>
      <c r="AT433" s="145" t="s">
        <v>184</v>
      </c>
      <c r="AU433" s="145" t="s">
        <v>82</v>
      </c>
      <c r="AY433" s="18" t="s">
        <v>179</v>
      </c>
      <c r="BE433" s="146">
        <f>IF(N433="základní",J433,0)</f>
        <v>0</v>
      </c>
      <c r="BF433" s="146">
        <f>IF(N433="snížená",J433,0)</f>
        <v>0</v>
      </c>
      <c r="BG433" s="146">
        <f>IF(N433="zákl. přenesená",J433,0)</f>
        <v>0</v>
      </c>
      <c r="BH433" s="146">
        <f>IF(N433="sníž. přenesená",J433,0)</f>
        <v>0</v>
      </c>
      <c r="BI433" s="146">
        <f>IF(N433="nulová",J433,0)</f>
        <v>0</v>
      </c>
      <c r="BJ433" s="18" t="s">
        <v>78</v>
      </c>
      <c r="BK433" s="146">
        <f>ROUND(I433*H433,2)</f>
        <v>0</v>
      </c>
      <c r="BL433" s="18" t="s">
        <v>291</v>
      </c>
      <c r="BM433" s="145" t="s">
        <v>1130</v>
      </c>
    </row>
    <row r="434" spans="2:65" s="1" customFormat="1" ht="19.5">
      <c r="B434" s="33"/>
      <c r="D434" s="147" t="s">
        <v>189</v>
      </c>
      <c r="F434" s="148" t="s">
        <v>1131</v>
      </c>
      <c r="I434" s="149"/>
      <c r="L434" s="33"/>
      <c r="M434" s="150"/>
      <c r="T434" s="54"/>
      <c r="AT434" s="18" t="s">
        <v>189</v>
      </c>
      <c r="AU434" s="18" t="s">
        <v>82</v>
      </c>
    </row>
    <row r="435" spans="2:65" s="1" customFormat="1">
      <c r="B435" s="33"/>
      <c r="D435" s="151" t="s">
        <v>191</v>
      </c>
      <c r="F435" s="152" t="s">
        <v>1132</v>
      </c>
      <c r="I435" s="149"/>
      <c r="L435" s="33"/>
      <c r="M435" s="150"/>
      <c r="T435" s="54"/>
      <c r="AT435" s="18" t="s">
        <v>191</v>
      </c>
      <c r="AU435" s="18" t="s">
        <v>82</v>
      </c>
    </row>
    <row r="436" spans="2:65" s="12" customFormat="1">
      <c r="B436" s="153"/>
      <c r="D436" s="147" t="s">
        <v>193</v>
      </c>
      <c r="E436" s="154" t="s">
        <v>3</v>
      </c>
      <c r="F436" s="155" t="s">
        <v>1081</v>
      </c>
      <c r="H436" s="154" t="s">
        <v>3</v>
      </c>
      <c r="I436" s="156"/>
      <c r="L436" s="153"/>
      <c r="M436" s="157"/>
      <c r="T436" s="158"/>
      <c r="AT436" s="154" t="s">
        <v>193</v>
      </c>
      <c r="AU436" s="154" t="s">
        <v>82</v>
      </c>
      <c r="AV436" s="12" t="s">
        <v>78</v>
      </c>
      <c r="AW436" s="12" t="s">
        <v>35</v>
      </c>
      <c r="AX436" s="12" t="s">
        <v>74</v>
      </c>
      <c r="AY436" s="154" t="s">
        <v>179</v>
      </c>
    </row>
    <row r="437" spans="2:65" s="13" customFormat="1">
      <c r="B437" s="159"/>
      <c r="D437" s="147" t="s">
        <v>193</v>
      </c>
      <c r="E437" s="160" t="s">
        <v>3</v>
      </c>
      <c r="F437" s="161" t="s">
        <v>1082</v>
      </c>
      <c r="H437" s="162">
        <v>2.5</v>
      </c>
      <c r="I437" s="163"/>
      <c r="L437" s="159"/>
      <c r="M437" s="164"/>
      <c r="T437" s="165"/>
      <c r="AT437" s="160" t="s">
        <v>193</v>
      </c>
      <c r="AU437" s="160" t="s">
        <v>82</v>
      </c>
      <c r="AV437" s="13" t="s">
        <v>82</v>
      </c>
      <c r="AW437" s="13" t="s">
        <v>35</v>
      </c>
      <c r="AX437" s="13" t="s">
        <v>74</v>
      </c>
      <c r="AY437" s="160" t="s">
        <v>179</v>
      </c>
    </row>
    <row r="438" spans="2:65" s="12" customFormat="1">
      <c r="B438" s="153"/>
      <c r="D438" s="147" t="s">
        <v>193</v>
      </c>
      <c r="E438" s="154" t="s">
        <v>3</v>
      </c>
      <c r="F438" s="155" t="s">
        <v>1133</v>
      </c>
      <c r="H438" s="154" t="s">
        <v>3</v>
      </c>
      <c r="I438" s="156"/>
      <c r="L438" s="153"/>
      <c r="M438" s="157"/>
      <c r="T438" s="158"/>
      <c r="AT438" s="154" t="s">
        <v>193</v>
      </c>
      <c r="AU438" s="154" t="s">
        <v>82</v>
      </c>
      <c r="AV438" s="12" t="s">
        <v>78</v>
      </c>
      <c r="AW438" s="12" t="s">
        <v>35</v>
      </c>
      <c r="AX438" s="12" t="s">
        <v>74</v>
      </c>
      <c r="AY438" s="154" t="s">
        <v>179</v>
      </c>
    </row>
    <row r="439" spans="2:65" s="13" customFormat="1">
      <c r="B439" s="159"/>
      <c r="D439" s="147" t="s">
        <v>193</v>
      </c>
      <c r="E439" s="160" t="s">
        <v>3</v>
      </c>
      <c r="F439" s="161" t="s">
        <v>1134</v>
      </c>
      <c r="H439" s="162">
        <v>5</v>
      </c>
      <c r="I439" s="163"/>
      <c r="L439" s="159"/>
      <c r="M439" s="164"/>
      <c r="T439" s="165"/>
      <c r="AT439" s="160" t="s">
        <v>193</v>
      </c>
      <c r="AU439" s="160" t="s">
        <v>82</v>
      </c>
      <c r="AV439" s="13" t="s">
        <v>82</v>
      </c>
      <c r="AW439" s="13" t="s">
        <v>35</v>
      </c>
      <c r="AX439" s="13" t="s">
        <v>74</v>
      </c>
      <c r="AY439" s="160" t="s">
        <v>179</v>
      </c>
    </row>
    <row r="440" spans="2:65" s="1" customFormat="1" ht="24.2" customHeight="1">
      <c r="B440" s="133"/>
      <c r="C440" s="134" t="s">
        <v>1135</v>
      </c>
      <c r="D440" s="134" t="s">
        <v>184</v>
      </c>
      <c r="E440" s="135" t="s">
        <v>1136</v>
      </c>
      <c r="F440" s="136" t="s">
        <v>1137</v>
      </c>
      <c r="G440" s="137" t="s">
        <v>364</v>
      </c>
      <c r="H440" s="138">
        <v>104.60899999999999</v>
      </c>
      <c r="I440" s="139"/>
      <c r="J440" s="140">
        <f>ROUND(I440*H440,2)</f>
        <v>0</v>
      </c>
      <c r="K440" s="136" t="s">
        <v>187</v>
      </c>
      <c r="L440" s="33"/>
      <c r="M440" s="141" t="s">
        <v>3</v>
      </c>
      <c r="N440" s="142" t="s">
        <v>45</v>
      </c>
      <c r="P440" s="143">
        <f>O440*H440</f>
        <v>0</v>
      </c>
      <c r="Q440" s="143">
        <v>7.1000000000000002E-4</v>
      </c>
      <c r="R440" s="143">
        <f>Q440*H440</f>
        <v>7.4272389999999994E-2</v>
      </c>
      <c r="S440" s="143">
        <v>0</v>
      </c>
      <c r="T440" s="144">
        <f>S440*H440</f>
        <v>0</v>
      </c>
      <c r="AR440" s="145" t="s">
        <v>291</v>
      </c>
      <c r="AT440" s="145" t="s">
        <v>184</v>
      </c>
      <c r="AU440" s="145" t="s">
        <v>82</v>
      </c>
      <c r="AY440" s="18" t="s">
        <v>179</v>
      </c>
      <c r="BE440" s="146">
        <f>IF(N440="základní",J440,0)</f>
        <v>0</v>
      </c>
      <c r="BF440" s="146">
        <f>IF(N440="snížená",J440,0)</f>
        <v>0</v>
      </c>
      <c r="BG440" s="146">
        <f>IF(N440="zákl. přenesená",J440,0)</f>
        <v>0</v>
      </c>
      <c r="BH440" s="146">
        <f>IF(N440="sníž. přenesená",J440,0)</f>
        <v>0</v>
      </c>
      <c r="BI440" s="146">
        <f>IF(N440="nulová",J440,0)</f>
        <v>0</v>
      </c>
      <c r="BJ440" s="18" t="s">
        <v>78</v>
      </c>
      <c r="BK440" s="146">
        <f>ROUND(I440*H440,2)</f>
        <v>0</v>
      </c>
      <c r="BL440" s="18" t="s">
        <v>291</v>
      </c>
      <c r="BM440" s="145" t="s">
        <v>1138</v>
      </c>
    </row>
    <row r="441" spans="2:65" s="1" customFormat="1" ht="19.5">
      <c r="B441" s="33"/>
      <c r="D441" s="147" t="s">
        <v>189</v>
      </c>
      <c r="F441" s="148" t="s">
        <v>1139</v>
      </c>
      <c r="I441" s="149"/>
      <c r="L441" s="33"/>
      <c r="M441" s="150"/>
      <c r="T441" s="54"/>
      <c r="AT441" s="18" t="s">
        <v>189</v>
      </c>
      <c r="AU441" s="18" t="s">
        <v>82</v>
      </c>
    </row>
    <row r="442" spans="2:65" s="1" customFormat="1">
      <c r="B442" s="33"/>
      <c r="D442" s="151" t="s">
        <v>191</v>
      </c>
      <c r="F442" s="152" t="s">
        <v>1140</v>
      </c>
      <c r="I442" s="149"/>
      <c r="L442" s="33"/>
      <c r="M442" s="150"/>
      <c r="T442" s="54"/>
      <c r="AT442" s="18" t="s">
        <v>191</v>
      </c>
      <c r="AU442" s="18" t="s">
        <v>82</v>
      </c>
    </row>
    <row r="443" spans="2:65" s="12" customFormat="1">
      <c r="B443" s="153"/>
      <c r="D443" s="147" t="s">
        <v>193</v>
      </c>
      <c r="E443" s="154" t="s">
        <v>3</v>
      </c>
      <c r="F443" s="155" t="s">
        <v>1068</v>
      </c>
      <c r="H443" s="154" t="s">
        <v>3</v>
      </c>
      <c r="I443" s="156"/>
      <c r="L443" s="153"/>
      <c r="M443" s="157"/>
      <c r="T443" s="158"/>
      <c r="AT443" s="154" t="s">
        <v>193</v>
      </c>
      <c r="AU443" s="154" t="s">
        <v>82</v>
      </c>
      <c r="AV443" s="12" t="s">
        <v>78</v>
      </c>
      <c r="AW443" s="12" t="s">
        <v>35</v>
      </c>
      <c r="AX443" s="12" t="s">
        <v>74</v>
      </c>
      <c r="AY443" s="154" t="s">
        <v>179</v>
      </c>
    </row>
    <row r="444" spans="2:65" s="13" customFormat="1">
      <c r="B444" s="159"/>
      <c r="D444" s="147" t="s">
        <v>193</v>
      </c>
      <c r="E444" s="160" t="s">
        <v>3</v>
      </c>
      <c r="F444" s="161" t="s">
        <v>1069</v>
      </c>
      <c r="H444" s="162">
        <v>9.5990000000000002</v>
      </c>
      <c r="I444" s="163"/>
      <c r="L444" s="159"/>
      <c r="M444" s="164"/>
      <c r="T444" s="165"/>
      <c r="AT444" s="160" t="s">
        <v>193</v>
      </c>
      <c r="AU444" s="160" t="s">
        <v>82</v>
      </c>
      <c r="AV444" s="13" t="s">
        <v>82</v>
      </c>
      <c r="AW444" s="13" t="s">
        <v>35</v>
      </c>
      <c r="AX444" s="13" t="s">
        <v>74</v>
      </c>
      <c r="AY444" s="160" t="s">
        <v>179</v>
      </c>
    </row>
    <row r="445" spans="2:65" s="12" customFormat="1">
      <c r="B445" s="153"/>
      <c r="D445" s="147" t="s">
        <v>193</v>
      </c>
      <c r="E445" s="154" t="s">
        <v>3</v>
      </c>
      <c r="F445" s="155" t="s">
        <v>1070</v>
      </c>
      <c r="H445" s="154" t="s">
        <v>3</v>
      </c>
      <c r="I445" s="156"/>
      <c r="L445" s="153"/>
      <c r="M445" s="157"/>
      <c r="T445" s="158"/>
      <c r="AT445" s="154" t="s">
        <v>193</v>
      </c>
      <c r="AU445" s="154" t="s">
        <v>82</v>
      </c>
      <c r="AV445" s="12" t="s">
        <v>78</v>
      </c>
      <c r="AW445" s="12" t="s">
        <v>35</v>
      </c>
      <c r="AX445" s="12" t="s">
        <v>74</v>
      </c>
      <c r="AY445" s="154" t="s">
        <v>179</v>
      </c>
    </row>
    <row r="446" spans="2:65" s="13" customFormat="1">
      <c r="B446" s="159"/>
      <c r="D446" s="147" t="s">
        <v>193</v>
      </c>
      <c r="E446" s="160" t="s">
        <v>3</v>
      </c>
      <c r="F446" s="161" t="s">
        <v>1071</v>
      </c>
      <c r="H446" s="162">
        <v>9.7279999999999998</v>
      </c>
      <c r="I446" s="163"/>
      <c r="L446" s="159"/>
      <c r="M446" s="164"/>
      <c r="T446" s="165"/>
      <c r="AT446" s="160" t="s">
        <v>193</v>
      </c>
      <c r="AU446" s="160" t="s">
        <v>82</v>
      </c>
      <c r="AV446" s="13" t="s">
        <v>82</v>
      </c>
      <c r="AW446" s="13" t="s">
        <v>35</v>
      </c>
      <c r="AX446" s="13" t="s">
        <v>74</v>
      </c>
      <c r="AY446" s="160" t="s">
        <v>179</v>
      </c>
    </row>
    <row r="447" spans="2:65" s="12" customFormat="1">
      <c r="B447" s="153"/>
      <c r="D447" s="147" t="s">
        <v>193</v>
      </c>
      <c r="E447" s="154" t="s">
        <v>3</v>
      </c>
      <c r="F447" s="155" t="s">
        <v>1072</v>
      </c>
      <c r="H447" s="154" t="s">
        <v>3</v>
      </c>
      <c r="I447" s="156"/>
      <c r="L447" s="153"/>
      <c r="M447" s="157"/>
      <c r="T447" s="158"/>
      <c r="AT447" s="154" t="s">
        <v>193</v>
      </c>
      <c r="AU447" s="154" t="s">
        <v>82</v>
      </c>
      <c r="AV447" s="12" t="s">
        <v>78</v>
      </c>
      <c r="AW447" s="12" t="s">
        <v>35</v>
      </c>
      <c r="AX447" s="12" t="s">
        <v>74</v>
      </c>
      <c r="AY447" s="154" t="s">
        <v>179</v>
      </c>
    </row>
    <row r="448" spans="2:65" s="13" customFormat="1">
      <c r="B448" s="159"/>
      <c r="D448" s="147" t="s">
        <v>193</v>
      </c>
      <c r="E448" s="160" t="s">
        <v>3</v>
      </c>
      <c r="F448" s="161" t="s">
        <v>1073</v>
      </c>
      <c r="H448" s="162">
        <v>19.260999999999999</v>
      </c>
      <c r="I448" s="163"/>
      <c r="L448" s="159"/>
      <c r="M448" s="164"/>
      <c r="T448" s="165"/>
      <c r="AT448" s="160" t="s">
        <v>193</v>
      </c>
      <c r="AU448" s="160" t="s">
        <v>82</v>
      </c>
      <c r="AV448" s="13" t="s">
        <v>82</v>
      </c>
      <c r="AW448" s="13" t="s">
        <v>35</v>
      </c>
      <c r="AX448" s="13" t="s">
        <v>74</v>
      </c>
      <c r="AY448" s="160" t="s">
        <v>179</v>
      </c>
    </row>
    <row r="449" spans="2:65" s="12" customFormat="1">
      <c r="B449" s="153"/>
      <c r="D449" s="147" t="s">
        <v>193</v>
      </c>
      <c r="E449" s="154" t="s">
        <v>3</v>
      </c>
      <c r="F449" s="155" t="s">
        <v>1141</v>
      </c>
      <c r="H449" s="154" t="s">
        <v>3</v>
      </c>
      <c r="I449" s="156"/>
      <c r="L449" s="153"/>
      <c r="M449" s="157"/>
      <c r="T449" s="158"/>
      <c r="AT449" s="154" t="s">
        <v>193</v>
      </c>
      <c r="AU449" s="154" t="s">
        <v>82</v>
      </c>
      <c r="AV449" s="12" t="s">
        <v>78</v>
      </c>
      <c r="AW449" s="12" t="s">
        <v>35</v>
      </c>
      <c r="AX449" s="12" t="s">
        <v>74</v>
      </c>
      <c r="AY449" s="154" t="s">
        <v>179</v>
      </c>
    </row>
    <row r="450" spans="2:65" s="13" customFormat="1">
      <c r="B450" s="159"/>
      <c r="D450" s="147" t="s">
        <v>193</v>
      </c>
      <c r="E450" s="160" t="s">
        <v>3</v>
      </c>
      <c r="F450" s="161" t="s">
        <v>1142</v>
      </c>
      <c r="H450" s="162">
        <v>13.667999999999999</v>
      </c>
      <c r="I450" s="163"/>
      <c r="L450" s="159"/>
      <c r="M450" s="164"/>
      <c r="T450" s="165"/>
      <c r="AT450" s="160" t="s">
        <v>193</v>
      </c>
      <c r="AU450" s="160" t="s">
        <v>82</v>
      </c>
      <c r="AV450" s="13" t="s">
        <v>82</v>
      </c>
      <c r="AW450" s="13" t="s">
        <v>35</v>
      </c>
      <c r="AX450" s="13" t="s">
        <v>74</v>
      </c>
      <c r="AY450" s="160" t="s">
        <v>179</v>
      </c>
    </row>
    <row r="451" spans="2:65" s="12" customFormat="1">
      <c r="B451" s="153"/>
      <c r="D451" s="147" t="s">
        <v>193</v>
      </c>
      <c r="E451" s="154" t="s">
        <v>3</v>
      </c>
      <c r="F451" s="155" t="s">
        <v>1143</v>
      </c>
      <c r="H451" s="154" t="s">
        <v>3</v>
      </c>
      <c r="I451" s="156"/>
      <c r="L451" s="153"/>
      <c r="M451" s="157"/>
      <c r="T451" s="158"/>
      <c r="AT451" s="154" t="s">
        <v>193</v>
      </c>
      <c r="AU451" s="154" t="s">
        <v>82</v>
      </c>
      <c r="AV451" s="12" t="s">
        <v>78</v>
      </c>
      <c r="AW451" s="12" t="s">
        <v>35</v>
      </c>
      <c r="AX451" s="12" t="s">
        <v>74</v>
      </c>
      <c r="AY451" s="154" t="s">
        <v>179</v>
      </c>
    </row>
    <row r="452" spans="2:65" s="13" customFormat="1">
      <c r="B452" s="159"/>
      <c r="D452" s="147" t="s">
        <v>193</v>
      </c>
      <c r="E452" s="160" t="s">
        <v>3</v>
      </c>
      <c r="F452" s="161" t="s">
        <v>1142</v>
      </c>
      <c r="H452" s="162">
        <v>13.667999999999999</v>
      </c>
      <c r="I452" s="163"/>
      <c r="L452" s="159"/>
      <c r="M452" s="164"/>
      <c r="T452" s="165"/>
      <c r="AT452" s="160" t="s">
        <v>193</v>
      </c>
      <c r="AU452" s="160" t="s">
        <v>82</v>
      </c>
      <c r="AV452" s="13" t="s">
        <v>82</v>
      </c>
      <c r="AW452" s="13" t="s">
        <v>35</v>
      </c>
      <c r="AX452" s="13" t="s">
        <v>74</v>
      </c>
      <c r="AY452" s="160" t="s">
        <v>179</v>
      </c>
    </row>
    <row r="453" spans="2:65" s="12" customFormat="1">
      <c r="B453" s="153"/>
      <c r="D453" s="147" t="s">
        <v>193</v>
      </c>
      <c r="E453" s="154" t="s">
        <v>3</v>
      </c>
      <c r="F453" s="155" t="s">
        <v>1076</v>
      </c>
      <c r="H453" s="154" t="s">
        <v>3</v>
      </c>
      <c r="I453" s="156"/>
      <c r="L453" s="153"/>
      <c r="M453" s="157"/>
      <c r="T453" s="158"/>
      <c r="AT453" s="154" t="s">
        <v>193</v>
      </c>
      <c r="AU453" s="154" t="s">
        <v>82</v>
      </c>
      <c r="AV453" s="12" t="s">
        <v>78</v>
      </c>
      <c r="AW453" s="12" t="s">
        <v>35</v>
      </c>
      <c r="AX453" s="12" t="s">
        <v>74</v>
      </c>
      <c r="AY453" s="154" t="s">
        <v>179</v>
      </c>
    </row>
    <row r="454" spans="2:65" s="13" customFormat="1">
      <c r="B454" s="159"/>
      <c r="D454" s="147" t="s">
        <v>193</v>
      </c>
      <c r="E454" s="160" t="s">
        <v>3</v>
      </c>
      <c r="F454" s="161" t="s">
        <v>1073</v>
      </c>
      <c r="H454" s="162">
        <v>19.260999999999999</v>
      </c>
      <c r="I454" s="163"/>
      <c r="L454" s="159"/>
      <c r="M454" s="164"/>
      <c r="T454" s="165"/>
      <c r="AT454" s="160" t="s">
        <v>193</v>
      </c>
      <c r="AU454" s="160" t="s">
        <v>82</v>
      </c>
      <c r="AV454" s="13" t="s">
        <v>82</v>
      </c>
      <c r="AW454" s="13" t="s">
        <v>35</v>
      </c>
      <c r="AX454" s="13" t="s">
        <v>74</v>
      </c>
      <c r="AY454" s="160" t="s">
        <v>179</v>
      </c>
    </row>
    <row r="455" spans="2:65" s="12" customFormat="1">
      <c r="B455" s="153"/>
      <c r="D455" s="147" t="s">
        <v>193</v>
      </c>
      <c r="E455" s="154" t="s">
        <v>3</v>
      </c>
      <c r="F455" s="155" t="s">
        <v>1077</v>
      </c>
      <c r="H455" s="154" t="s">
        <v>3</v>
      </c>
      <c r="I455" s="156"/>
      <c r="L455" s="153"/>
      <c r="M455" s="157"/>
      <c r="T455" s="158"/>
      <c r="AT455" s="154" t="s">
        <v>193</v>
      </c>
      <c r="AU455" s="154" t="s">
        <v>82</v>
      </c>
      <c r="AV455" s="12" t="s">
        <v>78</v>
      </c>
      <c r="AW455" s="12" t="s">
        <v>35</v>
      </c>
      <c r="AX455" s="12" t="s">
        <v>74</v>
      </c>
      <c r="AY455" s="154" t="s">
        <v>179</v>
      </c>
    </row>
    <row r="456" spans="2:65" s="13" customFormat="1">
      <c r="B456" s="159"/>
      <c r="D456" s="147" t="s">
        <v>193</v>
      </c>
      <c r="E456" s="160" t="s">
        <v>3</v>
      </c>
      <c r="F456" s="161" t="s">
        <v>1078</v>
      </c>
      <c r="H456" s="162">
        <v>9.5960000000000001</v>
      </c>
      <c r="I456" s="163"/>
      <c r="L456" s="159"/>
      <c r="M456" s="164"/>
      <c r="T456" s="165"/>
      <c r="AT456" s="160" t="s">
        <v>193</v>
      </c>
      <c r="AU456" s="160" t="s">
        <v>82</v>
      </c>
      <c r="AV456" s="13" t="s">
        <v>82</v>
      </c>
      <c r="AW456" s="13" t="s">
        <v>35</v>
      </c>
      <c r="AX456" s="13" t="s">
        <v>74</v>
      </c>
      <c r="AY456" s="160" t="s">
        <v>179</v>
      </c>
    </row>
    <row r="457" spans="2:65" s="12" customFormat="1">
      <c r="B457" s="153"/>
      <c r="D457" s="147" t="s">
        <v>193</v>
      </c>
      <c r="E457" s="154" t="s">
        <v>3</v>
      </c>
      <c r="F457" s="155" t="s">
        <v>1079</v>
      </c>
      <c r="H457" s="154" t="s">
        <v>3</v>
      </c>
      <c r="I457" s="156"/>
      <c r="L457" s="153"/>
      <c r="M457" s="157"/>
      <c r="T457" s="158"/>
      <c r="AT457" s="154" t="s">
        <v>193</v>
      </c>
      <c r="AU457" s="154" t="s">
        <v>82</v>
      </c>
      <c r="AV457" s="12" t="s">
        <v>78</v>
      </c>
      <c r="AW457" s="12" t="s">
        <v>35</v>
      </c>
      <c r="AX457" s="12" t="s">
        <v>74</v>
      </c>
      <c r="AY457" s="154" t="s">
        <v>179</v>
      </c>
    </row>
    <row r="458" spans="2:65" s="13" customFormat="1">
      <c r="B458" s="159"/>
      <c r="D458" s="147" t="s">
        <v>193</v>
      </c>
      <c r="E458" s="160" t="s">
        <v>3</v>
      </c>
      <c r="F458" s="161" t="s">
        <v>1080</v>
      </c>
      <c r="H458" s="162">
        <v>9.8279999999999994</v>
      </c>
      <c r="I458" s="163"/>
      <c r="L458" s="159"/>
      <c r="M458" s="164"/>
      <c r="T458" s="165"/>
      <c r="AT458" s="160" t="s">
        <v>193</v>
      </c>
      <c r="AU458" s="160" t="s">
        <v>82</v>
      </c>
      <c r="AV458" s="13" t="s">
        <v>82</v>
      </c>
      <c r="AW458" s="13" t="s">
        <v>35</v>
      </c>
      <c r="AX458" s="13" t="s">
        <v>74</v>
      </c>
      <c r="AY458" s="160" t="s">
        <v>179</v>
      </c>
    </row>
    <row r="459" spans="2:65" s="1" customFormat="1" ht="24.2" customHeight="1">
      <c r="B459" s="133"/>
      <c r="C459" s="134" t="s">
        <v>1144</v>
      </c>
      <c r="D459" s="134" t="s">
        <v>184</v>
      </c>
      <c r="E459" s="135" t="s">
        <v>1145</v>
      </c>
      <c r="F459" s="136" t="s">
        <v>1146</v>
      </c>
      <c r="G459" s="137" t="s">
        <v>364</v>
      </c>
      <c r="H459" s="138">
        <v>2</v>
      </c>
      <c r="I459" s="139"/>
      <c r="J459" s="140">
        <f>ROUND(I459*H459,2)</f>
        <v>0</v>
      </c>
      <c r="K459" s="136" t="s">
        <v>187</v>
      </c>
      <c r="L459" s="33"/>
      <c r="M459" s="141" t="s">
        <v>3</v>
      </c>
      <c r="N459" s="142" t="s">
        <v>45</v>
      </c>
      <c r="P459" s="143">
        <f>O459*H459</f>
        <v>0</v>
      </c>
      <c r="Q459" s="143">
        <v>2.9E-4</v>
      </c>
      <c r="R459" s="143">
        <f>Q459*H459</f>
        <v>5.8E-4</v>
      </c>
      <c r="S459" s="143">
        <v>0</v>
      </c>
      <c r="T459" s="144">
        <f>S459*H459</f>
        <v>0</v>
      </c>
      <c r="AR459" s="145" t="s">
        <v>291</v>
      </c>
      <c r="AT459" s="145" t="s">
        <v>184</v>
      </c>
      <c r="AU459" s="145" t="s">
        <v>82</v>
      </c>
      <c r="AY459" s="18" t="s">
        <v>179</v>
      </c>
      <c r="BE459" s="146">
        <f>IF(N459="základní",J459,0)</f>
        <v>0</v>
      </c>
      <c r="BF459" s="146">
        <f>IF(N459="snížená",J459,0)</f>
        <v>0</v>
      </c>
      <c r="BG459" s="146">
        <f>IF(N459="zákl. přenesená",J459,0)</f>
        <v>0</v>
      </c>
      <c r="BH459" s="146">
        <f>IF(N459="sníž. přenesená",J459,0)</f>
        <v>0</v>
      </c>
      <c r="BI459" s="146">
        <f>IF(N459="nulová",J459,0)</f>
        <v>0</v>
      </c>
      <c r="BJ459" s="18" t="s">
        <v>78</v>
      </c>
      <c r="BK459" s="146">
        <f>ROUND(I459*H459,2)</f>
        <v>0</v>
      </c>
      <c r="BL459" s="18" t="s">
        <v>291</v>
      </c>
      <c r="BM459" s="145" t="s">
        <v>1147</v>
      </c>
    </row>
    <row r="460" spans="2:65" s="1" customFormat="1" ht="19.5">
      <c r="B460" s="33"/>
      <c r="D460" s="147" t="s">
        <v>189</v>
      </c>
      <c r="F460" s="148" t="s">
        <v>1148</v>
      </c>
      <c r="I460" s="149"/>
      <c r="L460" s="33"/>
      <c r="M460" s="150"/>
      <c r="T460" s="54"/>
      <c r="AT460" s="18" t="s">
        <v>189</v>
      </c>
      <c r="AU460" s="18" t="s">
        <v>82</v>
      </c>
    </row>
    <row r="461" spans="2:65" s="1" customFormat="1">
      <c r="B461" s="33"/>
      <c r="D461" s="151" t="s">
        <v>191</v>
      </c>
      <c r="F461" s="152" t="s">
        <v>1149</v>
      </c>
      <c r="I461" s="149"/>
      <c r="L461" s="33"/>
      <c r="M461" s="150"/>
      <c r="T461" s="54"/>
      <c r="AT461" s="18" t="s">
        <v>191</v>
      </c>
      <c r="AU461" s="18" t="s">
        <v>82</v>
      </c>
    </row>
    <row r="462" spans="2:65" s="12" customFormat="1">
      <c r="B462" s="153"/>
      <c r="D462" s="147" t="s">
        <v>193</v>
      </c>
      <c r="E462" s="154" t="s">
        <v>3</v>
      </c>
      <c r="F462" s="155" t="s">
        <v>1150</v>
      </c>
      <c r="H462" s="154" t="s">
        <v>3</v>
      </c>
      <c r="I462" s="156"/>
      <c r="L462" s="153"/>
      <c r="M462" s="157"/>
      <c r="T462" s="158"/>
      <c r="AT462" s="154" t="s">
        <v>193</v>
      </c>
      <c r="AU462" s="154" t="s">
        <v>82</v>
      </c>
      <c r="AV462" s="12" t="s">
        <v>78</v>
      </c>
      <c r="AW462" s="12" t="s">
        <v>35</v>
      </c>
      <c r="AX462" s="12" t="s">
        <v>74</v>
      </c>
      <c r="AY462" s="154" t="s">
        <v>179</v>
      </c>
    </row>
    <row r="463" spans="2:65" s="13" customFormat="1">
      <c r="B463" s="159"/>
      <c r="D463" s="147" t="s">
        <v>193</v>
      </c>
      <c r="E463" s="160" t="s">
        <v>3</v>
      </c>
      <c r="F463" s="161" t="s">
        <v>78</v>
      </c>
      <c r="H463" s="162">
        <v>1</v>
      </c>
      <c r="I463" s="163"/>
      <c r="L463" s="159"/>
      <c r="M463" s="164"/>
      <c r="T463" s="165"/>
      <c r="AT463" s="160" t="s">
        <v>193</v>
      </c>
      <c r="AU463" s="160" t="s">
        <v>82</v>
      </c>
      <c r="AV463" s="13" t="s">
        <v>82</v>
      </c>
      <c r="AW463" s="13" t="s">
        <v>35</v>
      </c>
      <c r="AX463" s="13" t="s">
        <v>74</v>
      </c>
      <c r="AY463" s="160" t="s">
        <v>179</v>
      </c>
    </row>
    <row r="464" spans="2:65" s="12" customFormat="1">
      <c r="B464" s="153"/>
      <c r="D464" s="147" t="s">
        <v>193</v>
      </c>
      <c r="E464" s="154" t="s">
        <v>3</v>
      </c>
      <c r="F464" s="155" t="s">
        <v>1151</v>
      </c>
      <c r="H464" s="154" t="s">
        <v>3</v>
      </c>
      <c r="I464" s="156"/>
      <c r="L464" s="153"/>
      <c r="M464" s="157"/>
      <c r="T464" s="158"/>
      <c r="AT464" s="154" t="s">
        <v>193</v>
      </c>
      <c r="AU464" s="154" t="s">
        <v>82</v>
      </c>
      <c r="AV464" s="12" t="s">
        <v>78</v>
      </c>
      <c r="AW464" s="12" t="s">
        <v>35</v>
      </c>
      <c r="AX464" s="12" t="s">
        <v>74</v>
      </c>
      <c r="AY464" s="154" t="s">
        <v>179</v>
      </c>
    </row>
    <row r="465" spans="2:65" s="13" customFormat="1">
      <c r="B465" s="159"/>
      <c r="D465" s="147" t="s">
        <v>193</v>
      </c>
      <c r="E465" s="160" t="s">
        <v>3</v>
      </c>
      <c r="F465" s="161" t="s">
        <v>78</v>
      </c>
      <c r="H465" s="162">
        <v>1</v>
      </c>
      <c r="I465" s="163"/>
      <c r="L465" s="159"/>
      <c r="M465" s="164"/>
      <c r="T465" s="165"/>
      <c r="AT465" s="160" t="s">
        <v>193</v>
      </c>
      <c r="AU465" s="160" t="s">
        <v>82</v>
      </c>
      <c r="AV465" s="13" t="s">
        <v>82</v>
      </c>
      <c r="AW465" s="13" t="s">
        <v>35</v>
      </c>
      <c r="AX465" s="13" t="s">
        <v>74</v>
      </c>
      <c r="AY465" s="160" t="s">
        <v>179</v>
      </c>
    </row>
    <row r="466" spans="2:65" s="1" customFormat="1" ht="24.2" customHeight="1">
      <c r="B466" s="133"/>
      <c r="C466" s="134" t="s">
        <v>1152</v>
      </c>
      <c r="D466" s="134" t="s">
        <v>184</v>
      </c>
      <c r="E466" s="135" t="s">
        <v>1153</v>
      </c>
      <c r="F466" s="136" t="s">
        <v>1154</v>
      </c>
      <c r="G466" s="137" t="s">
        <v>364</v>
      </c>
      <c r="H466" s="138">
        <v>11</v>
      </c>
      <c r="I466" s="139"/>
      <c r="J466" s="140">
        <f>ROUND(I466*H466,2)</f>
        <v>0</v>
      </c>
      <c r="K466" s="136" t="s">
        <v>187</v>
      </c>
      <c r="L466" s="33"/>
      <c r="M466" s="141" t="s">
        <v>3</v>
      </c>
      <c r="N466" s="142" t="s">
        <v>45</v>
      </c>
      <c r="P466" s="143">
        <f>O466*H466</f>
        <v>0</v>
      </c>
      <c r="Q466" s="143">
        <v>6.4000000000000005E-4</v>
      </c>
      <c r="R466" s="143">
        <f>Q466*H466</f>
        <v>7.0400000000000003E-3</v>
      </c>
      <c r="S466" s="143">
        <v>0</v>
      </c>
      <c r="T466" s="144">
        <f>S466*H466</f>
        <v>0</v>
      </c>
      <c r="AR466" s="145" t="s">
        <v>291</v>
      </c>
      <c r="AT466" s="145" t="s">
        <v>184</v>
      </c>
      <c r="AU466" s="145" t="s">
        <v>82</v>
      </c>
      <c r="AY466" s="18" t="s">
        <v>179</v>
      </c>
      <c r="BE466" s="146">
        <f>IF(N466="základní",J466,0)</f>
        <v>0</v>
      </c>
      <c r="BF466" s="146">
        <f>IF(N466="snížená",J466,0)</f>
        <v>0</v>
      </c>
      <c r="BG466" s="146">
        <f>IF(N466="zákl. přenesená",J466,0)</f>
        <v>0</v>
      </c>
      <c r="BH466" s="146">
        <f>IF(N466="sníž. přenesená",J466,0)</f>
        <v>0</v>
      </c>
      <c r="BI466" s="146">
        <f>IF(N466="nulová",J466,0)</f>
        <v>0</v>
      </c>
      <c r="BJ466" s="18" t="s">
        <v>78</v>
      </c>
      <c r="BK466" s="146">
        <f>ROUND(I466*H466,2)</f>
        <v>0</v>
      </c>
      <c r="BL466" s="18" t="s">
        <v>291</v>
      </c>
      <c r="BM466" s="145" t="s">
        <v>1155</v>
      </c>
    </row>
    <row r="467" spans="2:65" s="1" customFormat="1" ht="29.25">
      <c r="B467" s="33"/>
      <c r="D467" s="147" t="s">
        <v>189</v>
      </c>
      <c r="F467" s="148" t="s">
        <v>1156</v>
      </c>
      <c r="I467" s="149"/>
      <c r="L467" s="33"/>
      <c r="M467" s="150"/>
      <c r="T467" s="54"/>
      <c r="AT467" s="18" t="s">
        <v>189</v>
      </c>
      <c r="AU467" s="18" t="s">
        <v>82</v>
      </c>
    </row>
    <row r="468" spans="2:65" s="1" customFormat="1">
      <c r="B468" s="33"/>
      <c r="D468" s="151" t="s">
        <v>191</v>
      </c>
      <c r="F468" s="152" t="s">
        <v>1157</v>
      </c>
      <c r="I468" s="149"/>
      <c r="L468" s="33"/>
      <c r="M468" s="150"/>
      <c r="T468" s="54"/>
      <c r="AT468" s="18" t="s">
        <v>191</v>
      </c>
      <c r="AU468" s="18" t="s">
        <v>82</v>
      </c>
    </row>
    <row r="469" spans="2:65" s="13" customFormat="1">
      <c r="B469" s="159"/>
      <c r="D469" s="147" t="s">
        <v>193</v>
      </c>
      <c r="E469" s="160" t="s">
        <v>3</v>
      </c>
      <c r="F469" s="161" t="s">
        <v>254</v>
      </c>
      <c r="H469" s="162">
        <v>11</v>
      </c>
      <c r="I469" s="163"/>
      <c r="L469" s="159"/>
      <c r="M469" s="164"/>
      <c r="T469" s="165"/>
      <c r="AT469" s="160" t="s">
        <v>193</v>
      </c>
      <c r="AU469" s="160" t="s">
        <v>82</v>
      </c>
      <c r="AV469" s="13" t="s">
        <v>82</v>
      </c>
      <c r="AW469" s="13" t="s">
        <v>35</v>
      </c>
      <c r="AX469" s="13" t="s">
        <v>74</v>
      </c>
      <c r="AY469" s="160" t="s">
        <v>179</v>
      </c>
    </row>
    <row r="470" spans="2:65" s="1" customFormat="1" ht="24.2" customHeight="1">
      <c r="B470" s="133"/>
      <c r="C470" s="134" t="s">
        <v>1158</v>
      </c>
      <c r="D470" s="134" t="s">
        <v>184</v>
      </c>
      <c r="E470" s="135" t="s">
        <v>1159</v>
      </c>
      <c r="F470" s="136" t="s">
        <v>1160</v>
      </c>
      <c r="G470" s="137" t="s">
        <v>245</v>
      </c>
      <c r="H470" s="138">
        <v>10.5</v>
      </c>
      <c r="I470" s="139"/>
      <c r="J470" s="140">
        <f>ROUND(I470*H470,2)</f>
        <v>0</v>
      </c>
      <c r="K470" s="136" t="s">
        <v>187</v>
      </c>
      <c r="L470" s="33"/>
      <c r="M470" s="141" t="s">
        <v>3</v>
      </c>
      <c r="N470" s="142" t="s">
        <v>45</v>
      </c>
      <c r="P470" s="143">
        <f>O470*H470</f>
        <v>0</v>
      </c>
      <c r="Q470" s="143">
        <v>2.2300000000000002E-3</v>
      </c>
      <c r="R470" s="143">
        <f>Q470*H470</f>
        <v>2.3415000000000002E-2</v>
      </c>
      <c r="S470" s="143">
        <v>0</v>
      </c>
      <c r="T470" s="144">
        <f>S470*H470</f>
        <v>0</v>
      </c>
      <c r="AR470" s="145" t="s">
        <v>291</v>
      </c>
      <c r="AT470" s="145" t="s">
        <v>184</v>
      </c>
      <c r="AU470" s="145" t="s">
        <v>82</v>
      </c>
      <c r="AY470" s="18" t="s">
        <v>179</v>
      </c>
      <c r="BE470" s="146">
        <f>IF(N470="základní",J470,0)</f>
        <v>0</v>
      </c>
      <c r="BF470" s="146">
        <f>IF(N470="snížená",J470,0)</f>
        <v>0</v>
      </c>
      <c r="BG470" s="146">
        <f>IF(N470="zákl. přenesená",J470,0)</f>
        <v>0</v>
      </c>
      <c r="BH470" s="146">
        <f>IF(N470="sníž. přenesená",J470,0)</f>
        <v>0</v>
      </c>
      <c r="BI470" s="146">
        <f>IF(N470="nulová",J470,0)</f>
        <v>0</v>
      </c>
      <c r="BJ470" s="18" t="s">
        <v>78</v>
      </c>
      <c r="BK470" s="146">
        <f>ROUND(I470*H470,2)</f>
        <v>0</v>
      </c>
      <c r="BL470" s="18" t="s">
        <v>291</v>
      </c>
      <c r="BM470" s="145" t="s">
        <v>1161</v>
      </c>
    </row>
    <row r="471" spans="2:65" s="1" customFormat="1" ht="19.5">
      <c r="B471" s="33"/>
      <c r="D471" s="147" t="s">
        <v>189</v>
      </c>
      <c r="F471" s="148" t="s">
        <v>1162</v>
      </c>
      <c r="I471" s="149"/>
      <c r="L471" s="33"/>
      <c r="M471" s="150"/>
      <c r="T471" s="54"/>
      <c r="AT471" s="18" t="s">
        <v>189</v>
      </c>
      <c r="AU471" s="18" t="s">
        <v>82</v>
      </c>
    </row>
    <row r="472" spans="2:65" s="1" customFormat="1">
      <c r="B472" s="33"/>
      <c r="D472" s="151" t="s">
        <v>191</v>
      </c>
      <c r="F472" s="152" t="s">
        <v>1163</v>
      </c>
      <c r="I472" s="149"/>
      <c r="L472" s="33"/>
      <c r="M472" s="150"/>
      <c r="T472" s="54"/>
      <c r="AT472" s="18" t="s">
        <v>191</v>
      </c>
      <c r="AU472" s="18" t="s">
        <v>82</v>
      </c>
    </row>
    <row r="473" spans="2:65" s="12" customFormat="1">
      <c r="B473" s="153"/>
      <c r="D473" s="147" t="s">
        <v>193</v>
      </c>
      <c r="E473" s="154" t="s">
        <v>3</v>
      </c>
      <c r="F473" s="155" t="s">
        <v>1164</v>
      </c>
      <c r="H473" s="154" t="s">
        <v>3</v>
      </c>
      <c r="I473" s="156"/>
      <c r="L473" s="153"/>
      <c r="M473" s="157"/>
      <c r="T473" s="158"/>
      <c r="AT473" s="154" t="s">
        <v>193</v>
      </c>
      <c r="AU473" s="154" t="s">
        <v>82</v>
      </c>
      <c r="AV473" s="12" t="s">
        <v>78</v>
      </c>
      <c r="AW473" s="12" t="s">
        <v>35</v>
      </c>
      <c r="AX473" s="12" t="s">
        <v>74</v>
      </c>
      <c r="AY473" s="154" t="s">
        <v>179</v>
      </c>
    </row>
    <row r="474" spans="2:65" s="13" customFormat="1">
      <c r="B474" s="159"/>
      <c r="D474" s="147" t="s">
        <v>193</v>
      </c>
      <c r="E474" s="160" t="s">
        <v>3</v>
      </c>
      <c r="F474" s="161" t="s">
        <v>1165</v>
      </c>
      <c r="H474" s="162">
        <v>2.1</v>
      </c>
      <c r="I474" s="163"/>
      <c r="L474" s="159"/>
      <c r="M474" s="164"/>
      <c r="T474" s="165"/>
      <c r="AT474" s="160" t="s">
        <v>193</v>
      </c>
      <c r="AU474" s="160" t="s">
        <v>82</v>
      </c>
      <c r="AV474" s="13" t="s">
        <v>82</v>
      </c>
      <c r="AW474" s="13" t="s">
        <v>35</v>
      </c>
      <c r="AX474" s="13" t="s">
        <v>74</v>
      </c>
      <c r="AY474" s="160" t="s">
        <v>179</v>
      </c>
    </row>
    <row r="475" spans="2:65" s="12" customFormat="1">
      <c r="B475" s="153"/>
      <c r="D475" s="147" t="s">
        <v>193</v>
      </c>
      <c r="E475" s="154" t="s">
        <v>3</v>
      </c>
      <c r="F475" s="155" t="s">
        <v>1151</v>
      </c>
      <c r="H475" s="154" t="s">
        <v>3</v>
      </c>
      <c r="I475" s="156"/>
      <c r="L475" s="153"/>
      <c r="M475" s="157"/>
      <c r="T475" s="158"/>
      <c r="AT475" s="154" t="s">
        <v>193</v>
      </c>
      <c r="AU475" s="154" t="s">
        <v>82</v>
      </c>
      <c r="AV475" s="12" t="s">
        <v>78</v>
      </c>
      <c r="AW475" s="12" t="s">
        <v>35</v>
      </c>
      <c r="AX475" s="12" t="s">
        <v>74</v>
      </c>
      <c r="AY475" s="154" t="s">
        <v>179</v>
      </c>
    </row>
    <row r="476" spans="2:65" s="13" customFormat="1">
      <c r="B476" s="159"/>
      <c r="D476" s="147" t="s">
        <v>193</v>
      </c>
      <c r="E476" s="160" t="s">
        <v>3</v>
      </c>
      <c r="F476" s="161" t="s">
        <v>1165</v>
      </c>
      <c r="H476" s="162">
        <v>2.1</v>
      </c>
      <c r="I476" s="163"/>
      <c r="L476" s="159"/>
      <c r="M476" s="164"/>
      <c r="T476" s="165"/>
      <c r="AT476" s="160" t="s">
        <v>193</v>
      </c>
      <c r="AU476" s="160" t="s">
        <v>82</v>
      </c>
      <c r="AV476" s="13" t="s">
        <v>82</v>
      </c>
      <c r="AW476" s="13" t="s">
        <v>35</v>
      </c>
      <c r="AX476" s="13" t="s">
        <v>74</v>
      </c>
      <c r="AY476" s="160" t="s">
        <v>179</v>
      </c>
    </row>
    <row r="477" spans="2:65" s="12" customFormat="1">
      <c r="B477" s="153"/>
      <c r="D477" s="147" t="s">
        <v>193</v>
      </c>
      <c r="E477" s="154" t="s">
        <v>3</v>
      </c>
      <c r="F477" s="155" t="s">
        <v>1166</v>
      </c>
      <c r="H477" s="154" t="s">
        <v>3</v>
      </c>
      <c r="I477" s="156"/>
      <c r="L477" s="153"/>
      <c r="M477" s="157"/>
      <c r="T477" s="158"/>
      <c r="AT477" s="154" t="s">
        <v>193</v>
      </c>
      <c r="AU477" s="154" t="s">
        <v>82</v>
      </c>
      <c r="AV477" s="12" t="s">
        <v>78</v>
      </c>
      <c r="AW477" s="12" t="s">
        <v>35</v>
      </c>
      <c r="AX477" s="12" t="s">
        <v>74</v>
      </c>
      <c r="AY477" s="154" t="s">
        <v>179</v>
      </c>
    </row>
    <row r="478" spans="2:65" s="13" customFormat="1">
      <c r="B478" s="159"/>
      <c r="D478" s="147" t="s">
        <v>193</v>
      </c>
      <c r="E478" s="160" t="s">
        <v>3</v>
      </c>
      <c r="F478" s="161" t="s">
        <v>1167</v>
      </c>
      <c r="H478" s="162">
        <v>6.3</v>
      </c>
      <c r="I478" s="163"/>
      <c r="L478" s="159"/>
      <c r="M478" s="164"/>
      <c r="T478" s="165"/>
      <c r="AT478" s="160" t="s">
        <v>193</v>
      </c>
      <c r="AU478" s="160" t="s">
        <v>82</v>
      </c>
      <c r="AV478" s="13" t="s">
        <v>82</v>
      </c>
      <c r="AW478" s="13" t="s">
        <v>35</v>
      </c>
      <c r="AX478" s="13" t="s">
        <v>74</v>
      </c>
      <c r="AY478" s="160" t="s">
        <v>179</v>
      </c>
    </row>
    <row r="479" spans="2:65" s="1" customFormat="1" ht="24.2" customHeight="1">
      <c r="B479" s="133"/>
      <c r="C479" s="134" t="s">
        <v>1168</v>
      </c>
      <c r="D479" s="134" t="s">
        <v>184</v>
      </c>
      <c r="E479" s="135" t="s">
        <v>1169</v>
      </c>
      <c r="F479" s="136" t="s">
        <v>1170</v>
      </c>
      <c r="G479" s="137" t="s">
        <v>245</v>
      </c>
      <c r="H479" s="138">
        <v>47.8</v>
      </c>
      <c r="I479" s="139"/>
      <c r="J479" s="140">
        <f>ROUND(I479*H479,2)</f>
        <v>0</v>
      </c>
      <c r="K479" s="136" t="s">
        <v>187</v>
      </c>
      <c r="L479" s="33"/>
      <c r="M479" s="141" t="s">
        <v>3</v>
      </c>
      <c r="N479" s="142" t="s">
        <v>45</v>
      </c>
      <c r="P479" s="143">
        <f>O479*H479</f>
        <v>0</v>
      </c>
      <c r="Q479" s="143">
        <v>2.8900000000000002E-3</v>
      </c>
      <c r="R479" s="143">
        <f>Q479*H479</f>
        <v>0.13814200000000001</v>
      </c>
      <c r="S479" s="143">
        <v>0</v>
      </c>
      <c r="T479" s="144">
        <f>S479*H479</f>
        <v>0</v>
      </c>
      <c r="AR479" s="145" t="s">
        <v>291</v>
      </c>
      <c r="AT479" s="145" t="s">
        <v>184</v>
      </c>
      <c r="AU479" s="145" t="s">
        <v>82</v>
      </c>
      <c r="AY479" s="18" t="s">
        <v>179</v>
      </c>
      <c r="BE479" s="146">
        <f>IF(N479="základní",J479,0)</f>
        <v>0</v>
      </c>
      <c r="BF479" s="146">
        <f>IF(N479="snížená",J479,0)</f>
        <v>0</v>
      </c>
      <c r="BG479" s="146">
        <f>IF(N479="zákl. přenesená",J479,0)</f>
        <v>0</v>
      </c>
      <c r="BH479" s="146">
        <f>IF(N479="sníž. přenesená",J479,0)</f>
        <v>0</v>
      </c>
      <c r="BI479" s="146">
        <f>IF(N479="nulová",J479,0)</f>
        <v>0</v>
      </c>
      <c r="BJ479" s="18" t="s">
        <v>78</v>
      </c>
      <c r="BK479" s="146">
        <f>ROUND(I479*H479,2)</f>
        <v>0</v>
      </c>
      <c r="BL479" s="18" t="s">
        <v>291</v>
      </c>
      <c r="BM479" s="145" t="s">
        <v>1171</v>
      </c>
    </row>
    <row r="480" spans="2:65" s="1" customFormat="1" ht="19.5">
      <c r="B480" s="33"/>
      <c r="D480" s="147" t="s">
        <v>189</v>
      </c>
      <c r="F480" s="148" t="s">
        <v>1172</v>
      </c>
      <c r="I480" s="149"/>
      <c r="L480" s="33"/>
      <c r="M480" s="150"/>
      <c r="T480" s="54"/>
      <c r="AT480" s="18" t="s">
        <v>189</v>
      </c>
      <c r="AU480" s="18" t="s">
        <v>82</v>
      </c>
    </row>
    <row r="481" spans="2:65" s="1" customFormat="1">
      <c r="B481" s="33"/>
      <c r="D481" s="151" t="s">
        <v>191</v>
      </c>
      <c r="F481" s="152" t="s">
        <v>1173</v>
      </c>
      <c r="I481" s="149"/>
      <c r="L481" s="33"/>
      <c r="M481" s="150"/>
      <c r="T481" s="54"/>
      <c r="AT481" s="18" t="s">
        <v>191</v>
      </c>
      <c r="AU481" s="18" t="s">
        <v>82</v>
      </c>
    </row>
    <row r="482" spans="2:65" s="12" customFormat="1">
      <c r="B482" s="153"/>
      <c r="D482" s="147" t="s">
        <v>193</v>
      </c>
      <c r="E482" s="154" t="s">
        <v>3</v>
      </c>
      <c r="F482" s="155" t="s">
        <v>1174</v>
      </c>
      <c r="H482" s="154" t="s">
        <v>3</v>
      </c>
      <c r="I482" s="156"/>
      <c r="L482" s="153"/>
      <c r="M482" s="157"/>
      <c r="T482" s="158"/>
      <c r="AT482" s="154" t="s">
        <v>193</v>
      </c>
      <c r="AU482" s="154" t="s">
        <v>82</v>
      </c>
      <c r="AV482" s="12" t="s">
        <v>78</v>
      </c>
      <c r="AW482" s="12" t="s">
        <v>35</v>
      </c>
      <c r="AX482" s="12" t="s">
        <v>74</v>
      </c>
      <c r="AY482" s="154" t="s">
        <v>179</v>
      </c>
    </row>
    <row r="483" spans="2:65" s="13" customFormat="1">
      <c r="B483" s="159"/>
      <c r="D483" s="147" t="s">
        <v>193</v>
      </c>
      <c r="E483" s="160" t="s">
        <v>3</v>
      </c>
      <c r="F483" s="161" t="s">
        <v>1175</v>
      </c>
      <c r="H483" s="162">
        <v>11</v>
      </c>
      <c r="I483" s="163"/>
      <c r="L483" s="159"/>
      <c r="M483" s="164"/>
      <c r="T483" s="165"/>
      <c r="AT483" s="160" t="s">
        <v>193</v>
      </c>
      <c r="AU483" s="160" t="s">
        <v>82</v>
      </c>
      <c r="AV483" s="13" t="s">
        <v>82</v>
      </c>
      <c r="AW483" s="13" t="s">
        <v>35</v>
      </c>
      <c r="AX483" s="13" t="s">
        <v>74</v>
      </c>
      <c r="AY483" s="160" t="s">
        <v>179</v>
      </c>
    </row>
    <row r="484" spans="2:65" s="12" customFormat="1">
      <c r="B484" s="153"/>
      <c r="D484" s="147" t="s">
        <v>193</v>
      </c>
      <c r="E484" s="154" t="s">
        <v>3</v>
      </c>
      <c r="F484" s="155" t="s">
        <v>1176</v>
      </c>
      <c r="H484" s="154" t="s">
        <v>3</v>
      </c>
      <c r="I484" s="156"/>
      <c r="L484" s="153"/>
      <c r="M484" s="157"/>
      <c r="T484" s="158"/>
      <c r="AT484" s="154" t="s">
        <v>193</v>
      </c>
      <c r="AU484" s="154" t="s">
        <v>82</v>
      </c>
      <c r="AV484" s="12" t="s">
        <v>78</v>
      </c>
      <c r="AW484" s="12" t="s">
        <v>35</v>
      </c>
      <c r="AX484" s="12" t="s">
        <v>74</v>
      </c>
      <c r="AY484" s="154" t="s">
        <v>179</v>
      </c>
    </row>
    <row r="485" spans="2:65" s="13" customFormat="1">
      <c r="B485" s="159"/>
      <c r="D485" s="147" t="s">
        <v>193</v>
      </c>
      <c r="E485" s="160" t="s">
        <v>3</v>
      </c>
      <c r="F485" s="161" t="s">
        <v>1177</v>
      </c>
      <c r="H485" s="162">
        <v>25.8</v>
      </c>
      <c r="I485" s="163"/>
      <c r="L485" s="159"/>
      <c r="M485" s="164"/>
      <c r="T485" s="165"/>
      <c r="AT485" s="160" t="s">
        <v>193</v>
      </c>
      <c r="AU485" s="160" t="s">
        <v>82</v>
      </c>
      <c r="AV485" s="13" t="s">
        <v>82</v>
      </c>
      <c r="AW485" s="13" t="s">
        <v>35</v>
      </c>
      <c r="AX485" s="13" t="s">
        <v>74</v>
      </c>
      <c r="AY485" s="160" t="s">
        <v>179</v>
      </c>
    </row>
    <row r="486" spans="2:65" s="12" customFormat="1">
      <c r="B486" s="153"/>
      <c r="D486" s="147" t="s">
        <v>193</v>
      </c>
      <c r="E486" s="154" t="s">
        <v>3</v>
      </c>
      <c r="F486" s="155" t="s">
        <v>1178</v>
      </c>
      <c r="H486" s="154" t="s">
        <v>3</v>
      </c>
      <c r="I486" s="156"/>
      <c r="L486" s="153"/>
      <c r="M486" s="157"/>
      <c r="T486" s="158"/>
      <c r="AT486" s="154" t="s">
        <v>193</v>
      </c>
      <c r="AU486" s="154" t="s">
        <v>82</v>
      </c>
      <c r="AV486" s="12" t="s">
        <v>78</v>
      </c>
      <c r="AW486" s="12" t="s">
        <v>35</v>
      </c>
      <c r="AX486" s="12" t="s">
        <v>74</v>
      </c>
      <c r="AY486" s="154" t="s">
        <v>179</v>
      </c>
    </row>
    <row r="487" spans="2:65" s="13" customFormat="1">
      <c r="B487" s="159"/>
      <c r="D487" s="147" t="s">
        <v>193</v>
      </c>
      <c r="E487" s="160" t="s">
        <v>3</v>
      </c>
      <c r="F487" s="161" t="s">
        <v>1175</v>
      </c>
      <c r="H487" s="162">
        <v>11</v>
      </c>
      <c r="I487" s="163"/>
      <c r="L487" s="159"/>
      <c r="M487" s="164"/>
      <c r="T487" s="165"/>
      <c r="AT487" s="160" t="s">
        <v>193</v>
      </c>
      <c r="AU487" s="160" t="s">
        <v>82</v>
      </c>
      <c r="AV487" s="13" t="s">
        <v>82</v>
      </c>
      <c r="AW487" s="13" t="s">
        <v>35</v>
      </c>
      <c r="AX487" s="13" t="s">
        <v>74</v>
      </c>
      <c r="AY487" s="160" t="s">
        <v>179</v>
      </c>
    </row>
    <row r="488" spans="2:65" s="1" customFormat="1" ht="24.2" customHeight="1">
      <c r="B488" s="133"/>
      <c r="C488" s="134" t="s">
        <v>1179</v>
      </c>
      <c r="D488" s="134" t="s">
        <v>184</v>
      </c>
      <c r="E488" s="135" t="s">
        <v>614</v>
      </c>
      <c r="F488" s="136" t="s">
        <v>615</v>
      </c>
      <c r="G488" s="137" t="s">
        <v>512</v>
      </c>
      <c r="H488" s="138">
        <v>1.5680000000000001</v>
      </c>
      <c r="I488" s="139"/>
      <c r="J488" s="140">
        <f>ROUND(I488*H488,2)</f>
        <v>0</v>
      </c>
      <c r="K488" s="136" t="s">
        <v>187</v>
      </c>
      <c r="L488" s="33"/>
      <c r="M488" s="141" t="s">
        <v>3</v>
      </c>
      <c r="N488" s="142" t="s">
        <v>45</v>
      </c>
      <c r="P488" s="143">
        <f>O488*H488</f>
        <v>0</v>
      </c>
      <c r="Q488" s="143">
        <v>0</v>
      </c>
      <c r="R488" s="143">
        <f>Q488*H488</f>
        <v>0</v>
      </c>
      <c r="S488" s="143">
        <v>0</v>
      </c>
      <c r="T488" s="144">
        <f>S488*H488</f>
        <v>0</v>
      </c>
      <c r="AR488" s="145" t="s">
        <v>291</v>
      </c>
      <c r="AT488" s="145" t="s">
        <v>184</v>
      </c>
      <c r="AU488" s="145" t="s">
        <v>82</v>
      </c>
      <c r="AY488" s="18" t="s">
        <v>179</v>
      </c>
      <c r="BE488" s="146">
        <f>IF(N488="základní",J488,0)</f>
        <v>0</v>
      </c>
      <c r="BF488" s="146">
        <f>IF(N488="snížená",J488,0)</f>
        <v>0</v>
      </c>
      <c r="BG488" s="146">
        <f>IF(N488="zákl. přenesená",J488,0)</f>
        <v>0</v>
      </c>
      <c r="BH488" s="146">
        <f>IF(N488="sníž. přenesená",J488,0)</f>
        <v>0</v>
      </c>
      <c r="BI488" s="146">
        <f>IF(N488="nulová",J488,0)</f>
        <v>0</v>
      </c>
      <c r="BJ488" s="18" t="s">
        <v>78</v>
      </c>
      <c r="BK488" s="146">
        <f>ROUND(I488*H488,2)</f>
        <v>0</v>
      </c>
      <c r="BL488" s="18" t="s">
        <v>291</v>
      </c>
      <c r="BM488" s="145" t="s">
        <v>1180</v>
      </c>
    </row>
    <row r="489" spans="2:65" s="1" customFormat="1" ht="29.25">
      <c r="B489" s="33"/>
      <c r="D489" s="147" t="s">
        <v>189</v>
      </c>
      <c r="F489" s="148" t="s">
        <v>617</v>
      </c>
      <c r="I489" s="149"/>
      <c r="L489" s="33"/>
      <c r="M489" s="150"/>
      <c r="T489" s="54"/>
      <c r="AT489" s="18" t="s">
        <v>189</v>
      </c>
      <c r="AU489" s="18" t="s">
        <v>82</v>
      </c>
    </row>
    <row r="490" spans="2:65" s="1" customFormat="1">
      <c r="B490" s="33"/>
      <c r="D490" s="151" t="s">
        <v>191</v>
      </c>
      <c r="F490" s="152" t="s">
        <v>618</v>
      </c>
      <c r="I490" s="149"/>
      <c r="L490" s="33"/>
      <c r="M490" s="150"/>
      <c r="T490" s="54"/>
      <c r="AT490" s="18" t="s">
        <v>191</v>
      </c>
      <c r="AU490" s="18" t="s">
        <v>82</v>
      </c>
    </row>
    <row r="491" spans="2:65" s="1" customFormat="1" ht="24.2" customHeight="1">
      <c r="B491" s="133"/>
      <c r="C491" s="134" t="s">
        <v>1181</v>
      </c>
      <c r="D491" s="134" t="s">
        <v>184</v>
      </c>
      <c r="E491" s="135" t="s">
        <v>620</v>
      </c>
      <c r="F491" s="136" t="s">
        <v>621</v>
      </c>
      <c r="G491" s="137" t="s">
        <v>512</v>
      </c>
      <c r="H491" s="138">
        <v>1.5680000000000001</v>
      </c>
      <c r="I491" s="139"/>
      <c r="J491" s="140">
        <f>ROUND(I491*H491,2)</f>
        <v>0</v>
      </c>
      <c r="K491" s="136" t="s">
        <v>187</v>
      </c>
      <c r="L491" s="33"/>
      <c r="M491" s="141" t="s">
        <v>3</v>
      </c>
      <c r="N491" s="142" t="s">
        <v>45</v>
      </c>
      <c r="P491" s="143">
        <f>O491*H491</f>
        <v>0</v>
      </c>
      <c r="Q491" s="143">
        <v>0</v>
      </c>
      <c r="R491" s="143">
        <f>Q491*H491</f>
        <v>0</v>
      </c>
      <c r="S491" s="143">
        <v>0</v>
      </c>
      <c r="T491" s="144">
        <f>S491*H491</f>
        <v>0</v>
      </c>
      <c r="AR491" s="145" t="s">
        <v>291</v>
      </c>
      <c r="AT491" s="145" t="s">
        <v>184</v>
      </c>
      <c r="AU491" s="145" t="s">
        <v>82</v>
      </c>
      <c r="AY491" s="18" t="s">
        <v>179</v>
      </c>
      <c r="BE491" s="146">
        <f>IF(N491="základní",J491,0)</f>
        <v>0</v>
      </c>
      <c r="BF491" s="146">
        <f>IF(N491="snížená",J491,0)</f>
        <v>0</v>
      </c>
      <c r="BG491" s="146">
        <f>IF(N491="zákl. přenesená",J491,0)</f>
        <v>0</v>
      </c>
      <c r="BH491" s="146">
        <f>IF(N491="sníž. přenesená",J491,0)</f>
        <v>0</v>
      </c>
      <c r="BI491" s="146">
        <f>IF(N491="nulová",J491,0)</f>
        <v>0</v>
      </c>
      <c r="BJ491" s="18" t="s">
        <v>78</v>
      </c>
      <c r="BK491" s="146">
        <f>ROUND(I491*H491,2)</f>
        <v>0</v>
      </c>
      <c r="BL491" s="18" t="s">
        <v>291</v>
      </c>
      <c r="BM491" s="145" t="s">
        <v>1182</v>
      </c>
    </row>
    <row r="492" spans="2:65" s="1" customFormat="1" ht="29.25">
      <c r="B492" s="33"/>
      <c r="D492" s="147" t="s">
        <v>189</v>
      </c>
      <c r="F492" s="148" t="s">
        <v>623</v>
      </c>
      <c r="I492" s="149"/>
      <c r="L492" s="33"/>
      <c r="M492" s="150"/>
      <c r="T492" s="54"/>
      <c r="AT492" s="18" t="s">
        <v>189</v>
      </c>
      <c r="AU492" s="18" t="s">
        <v>82</v>
      </c>
    </row>
    <row r="493" spans="2:65" s="1" customFormat="1">
      <c r="B493" s="33"/>
      <c r="D493" s="151" t="s">
        <v>191</v>
      </c>
      <c r="F493" s="152" t="s">
        <v>624</v>
      </c>
      <c r="I493" s="149"/>
      <c r="L493" s="33"/>
      <c r="M493" s="150"/>
      <c r="T493" s="54"/>
      <c r="AT493" s="18" t="s">
        <v>191</v>
      </c>
      <c r="AU493" s="18" t="s">
        <v>82</v>
      </c>
    </row>
    <row r="494" spans="2:65" s="11" customFormat="1" ht="22.9" customHeight="1">
      <c r="B494" s="121"/>
      <c r="D494" s="122" t="s">
        <v>73</v>
      </c>
      <c r="E494" s="131" t="s">
        <v>1183</v>
      </c>
      <c r="F494" s="131" t="s">
        <v>1184</v>
      </c>
      <c r="I494" s="124"/>
      <c r="J494" s="132">
        <f>BK494</f>
        <v>0</v>
      </c>
      <c r="L494" s="121"/>
      <c r="M494" s="126"/>
      <c r="P494" s="127">
        <f>SUM(P495:P506)</f>
        <v>0</v>
      </c>
      <c r="R494" s="127">
        <f>SUM(R495:R506)</f>
        <v>1.70354439</v>
      </c>
      <c r="T494" s="128">
        <f>SUM(T495:T506)</f>
        <v>0</v>
      </c>
      <c r="AR494" s="122" t="s">
        <v>82</v>
      </c>
      <c r="AT494" s="129" t="s">
        <v>73</v>
      </c>
      <c r="AU494" s="129" t="s">
        <v>78</v>
      </c>
      <c r="AY494" s="122" t="s">
        <v>179</v>
      </c>
      <c r="BK494" s="130">
        <f>SUM(BK495:BK506)</f>
        <v>0</v>
      </c>
    </row>
    <row r="495" spans="2:65" s="1" customFormat="1" ht="16.5" customHeight="1">
      <c r="B495" s="133"/>
      <c r="C495" s="134" t="s">
        <v>1185</v>
      </c>
      <c r="D495" s="134" t="s">
        <v>184</v>
      </c>
      <c r="E495" s="135" t="s">
        <v>1186</v>
      </c>
      <c r="F495" s="136" t="s">
        <v>1187</v>
      </c>
      <c r="G495" s="137" t="s">
        <v>107</v>
      </c>
      <c r="H495" s="138">
        <v>1193.654</v>
      </c>
      <c r="I495" s="139"/>
      <c r="J495" s="140">
        <f>ROUND(I495*H495,2)</f>
        <v>0</v>
      </c>
      <c r="K495" s="136" t="s">
        <v>187</v>
      </c>
      <c r="L495" s="33"/>
      <c r="M495" s="141" t="s">
        <v>3</v>
      </c>
      <c r="N495" s="142" t="s">
        <v>45</v>
      </c>
      <c r="P495" s="143">
        <f>O495*H495</f>
        <v>0</v>
      </c>
      <c r="Q495" s="143">
        <v>1.4E-3</v>
      </c>
      <c r="R495" s="143">
        <f>Q495*H495</f>
        <v>1.6711156</v>
      </c>
      <c r="S495" s="143">
        <v>0</v>
      </c>
      <c r="T495" s="144">
        <f>S495*H495</f>
        <v>0</v>
      </c>
      <c r="AR495" s="145" t="s">
        <v>88</v>
      </c>
      <c r="AT495" s="145" t="s">
        <v>184</v>
      </c>
      <c r="AU495" s="145" t="s">
        <v>82</v>
      </c>
      <c r="AY495" s="18" t="s">
        <v>179</v>
      </c>
      <c r="BE495" s="146">
        <f>IF(N495="základní",J495,0)</f>
        <v>0</v>
      </c>
      <c r="BF495" s="146">
        <f>IF(N495="snížená",J495,0)</f>
        <v>0</v>
      </c>
      <c r="BG495" s="146">
        <f>IF(N495="zákl. přenesená",J495,0)</f>
        <v>0</v>
      </c>
      <c r="BH495" s="146">
        <f>IF(N495="sníž. přenesená",J495,0)</f>
        <v>0</v>
      </c>
      <c r="BI495" s="146">
        <f>IF(N495="nulová",J495,0)</f>
        <v>0</v>
      </c>
      <c r="BJ495" s="18" t="s">
        <v>78</v>
      </c>
      <c r="BK495" s="146">
        <f>ROUND(I495*H495,2)</f>
        <v>0</v>
      </c>
      <c r="BL495" s="18" t="s">
        <v>88</v>
      </c>
      <c r="BM495" s="145" t="s">
        <v>1188</v>
      </c>
    </row>
    <row r="496" spans="2:65" s="1" customFormat="1">
      <c r="B496" s="33"/>
      <c r="D496" s="147" t="s">
        <v>189</v>
      </c>
      <c r="F496" s="148" t="s">
        <v>1189</v>
      </c>
      <c r="I496" s="149"/>
      <c r="L496" s="33"/>
      <c r="M496" s="150"/>
      <c r="T496" s="54"/>
      <c r="AT496" s="18" t="s">
        <v>189</v>
      </c>
      <c r="AU496" s="18" t="s">
        <v>82</v>
      </c>
    </row>
    <row r="497" spans="2:65" s="1" customFormat="1">
      <c r="B497" s="33"/>
      <c r="D497" s="151" t="s">
        <v>191</v>
      </c>
      <c r="F497" s="152" t="s">
        <v>1190</v>
      </c>
      <c r="I497" s="149"/>
      <c r="L497" s="33"/>
      <c r="M497" s="150"/>
      <c r="T497" s="54"/>
      <c r="AT497" s="18" t="s">
        <v>191</v>
      </c>
      <c r="AU497" s="18" t="s">
        <v>82</v>
      </c>
    </row>
    <row r="498" spans="2:65" s="13" customFormat="1">
      <c r="B498" s="159"/>
      <c r="D498" s="147" t="s">
        <v>193</v>
      </c>
      <c r="E498" s="160" t="s">
        <v>3</v>
      </c>
      <c r="F498" s="161" t="s">
        <v>765</v>
      </c>
      <c r="H498" s="162">
        <v>444.13</v>
      </c>
      <c r="I498" s="163"/>
      <c r="L498" s="159"/>
      <c r="M498" s="164"/>
      <c r="T498" s="165"/>
      <c r="AT498" s="160" t="s">
        <v>193</v>
      </c>
      <c r="AU498" s="160" t="s">
        <v>82</v>
      </c>
      <c r="AV498" s="13" t="s">
        <v>82</v>
      </c>
      <c r="AW498" s="13" t="s">
        <v>35</v>
      </c>
      <c r="AX498" s="13" t="s">
        <v>74</v>
      </c>
      <c r="AY498" s="160" t="s">
        <v>179</v>
      </c>
    </row>
    <row r="499" spans="2:65" s="13" customFormat="1">
      <c r="B499" s="159"/>
      <c r="D499" s="147" t="s">
        <v>193</v>
      </c>
      <c r="E499" s="160" t="s">
        <v>3</v>
      </c>
      <c r="F499" s="161" t="s">
        <v>768</v>
      </c>
      <c r="H499" s="162">
        <v>749.524</v>
      </c>
      <c r="I499" s="163"/>
      <c r="L499" s="159"/>
      <c r="M499" s="164"/>
      <c r="T499" s="165"/>
      <c r="AT499" s="160" t="s">
        <v>193</v>
      </c>
      <c r="AU499" s="160" t="s">
        <v>82</v>
      </c>
      <c r="AV499" s="13" t="s">
        <v>82</v>
      </c>
      <c r="AW499" s="13" t="s">
        <v>35</v>
      </c>
      <c r="AX499" s="13" t="s">
        <v>74</v>
      </c>
      <c r="AY499" s="160" t="s">
        <v>179</v>
      </c>
    </row>
    <row r="500" spans="2:65" s="1" customFormat="1" ht="24.2" customHeight="1">
      <c r="B500" s="133"/>
      <c r="C500" s="134" t="s">
        <v>1191</v>
      </c>
      <c r="D500" s="134" t="s">
        <v>184</v>
      </c>
      <c r="E500" s="135" t="s">
        <v>1192</v>
      </c>
      <c r="F500" s="136" t="s">
        <v>1193</v>
      </c>
      <c r="G500" s="137" t="s">
        <v>245</v>
      </c>
      <c r="H500" s="138">
        <v>104.60899999999999</v>
      </c>
      <c r="I500" s="139"/>
      <c r="J500" s="140">
        <f>ROUND(I500*H500,2)</f>
        <v>0</v>
      </c>
      <c r="K500" s="136" t="s">
        <v>187</v>
      </c>
      <c r="L500" s="33"/>
      <c r="M500" s="141" t="s">
        <v>3</v>
      </c>
      <c r="N500" s="142" t="s">
        <v>45</v>
      </c>
      <c r="P500" s="143">
        <f>O500*H500</f>
        <v>0</v>
      </c>
      <c r="Q500" s="143">
        <v>1.0000000000000001E-5</v>
      </c>
      <c r="R500" s="143">
        <f>Q500*H500</f>
        <v>1.04609E-3</v>
      </c>
      <c r="S500" s="143">
        <v>0</v>
      </c>
      <c r="T500" s="144">
        <f>S500*H500</f>
        <v>0</v>
      </c>
      <c r="AR500" s="145" t="s">
        <v>291</v>
      </c>
      <c r="AT500" s="145" t="s">
        <v>184</v>
      </c>
      <c r="AU500" s="145" t="s">
        <v>82</v>
      </c>
      <c r="AY500" s="18" t="s">
        <v>179</v>
      </c>
      <c r="BE500" s="146">
        <f>IF(N500="základní",J500,0)</f>
        <v>0</v>
      </c>
      <c r="BF500" s="146">
        <f>IF(N500="snížená",J500,0)</f>
        <v>0</v>
      </c>
      <c r="BG500" s="146">
        <f>IF(N500="zákl. přenesená",J500,0)</f>
        <v>0</v>
      </c>
      <c r="BH500" s="146">
        <f>IF(N500="sníž. přenesená",J500,0)</f>
        <v>0</v>
      </c>
      <c r="BI500" s="146">
        <f>IF(N500="nulová",J500,0)</f>
        <v>0</v>
      </c>
      <c r="BJ500" s="18" t="s">
        <v>78</v>
      </c>
      <c r="BK500" s="146">
        <f>ROUND(I500*H500,2)</f>
        <v>0</v>
      </c>
      <c r="BL500" s="18" t="s">
        <v>291</v>
      </c>
      <c r="BM500" s="145" t="s">
        <v>1194</v>
      </c>
    </row>
    <row r="501" spans="2:65" s="1" customFormat="1" ht="19.5">
      <c r="B501" s="33"/>
      <c r="D501" s="147" t="s">
        <v>189</v>
      </c>
      <c r="F501" s="148" t="s">
        <v>1195</v>
      </c>
      <c r="I501" s="149"/>
      <c r="L501" s="33"/>
      <c r="M501" s="150"/>
      <c r="T501" s="54"/>
      <c r="AT501" s="18" t="s">
        <v>189</v>
      </c>
      <c r="AU501" s="18" t="s">
        <v>82</v>
      </c>
    </row>
    <row r="502" spans="2:65" s="1" customFormat="1">
      <c r="B502" s="33"/>
      <c r="D502" s="151" t="s">
        <v>191</v>
      </c>
      <c r="F502" s="152" t="s">
        <v>1196</v>
      </c>
      <c r="I502" s="149"/>
      <c r="L502" s="33"/>
      <c r="M502" s="150"/>
      <c r="T502" s="54"/>
      <c r="AT502" s="18" t="s">
        <v>191</v>
      </c>
      <c r="AU502" s="18" t="s">
        <v>82</v>
      </c>
    </row>
    <row r="503" spans="2:65" s="13" customFormat="1">
      <c r="B503" s="159"/>
      <c r="D503" s="147" t="s">
        <v>193</v>
      </c>
      <c r="E503" s="160" t="s">
        <v>3</v>
      </c>
      <c r="F503" s="161" t="s">
        <v>1197</v>
      </c>
      <c r="H503" s="162">
        <v>104.60899999999999</v>
      </c>
      <c r="I503" s="163"/>
      <c r="L503" s="159"/>
      <c r="M503" s="164"/>
      <c r="T503" s="165"/>
      <c r="AT503" s="160" t="s">
        <v>193</v>
      </c>
      <c r="AU503" s="160" t="s">
        <v>82</v>
      </c>
      <c r="AV503" s="13" t="s">
        <v>82</v>
      </c>
      <c r="AW503" s="13" t="s">
        <v>35</v>
      </c>
      <c r="AX503" s="13" t="s">
        <v>74</v>
      </c>
      <c r="AY503" s="160" t="s">
        <v>179</v>
      </c>
    </row>
    <row r="504" spans="2:65" s="1" customFormat="1" ht="16.5" customHeight="1">
      <c r="B504" s="133"/>
      <c r="C504" s="166" t="s">
        <v>1198</v>
      </c>
      <c r="D504" s="166" t="s">
        <v>237</v>
      </c>
      <c r="E504" s="167" t="s">
        <v>1199</v>
      </c>
      <c r="F504" s="168" t="s">
        <v>1200</v>
      </c>
      <c r="G504" s="169" t="s">
        <v>245</v>
      </c>
      <c r="H504" s="170">
        <v>104.60899999999999</v>
      </c>
      <c r="I504" s="171"/>
      <c r="J504" s="172">
        <f>ROUND(I504*H504,2)</f>
        <v>0</v>
      </c>
      <c r="K504" s="168" t="s">
        <v>187</v>
      </c>
      <c r="L504" s="173"/>
      <c r="M504" s="174" t="s">
        <v>3</v>
      </c>
      <c r="N504" s="175" t="s">
        <v>45</v>
      </c>
      <c r="P504" s="143">
        <f>O504*H504</f>
        <v>0</v>
      </c>
      <c r="Q504" s="143">
        <v>2.9999999999999997E-4</v>
      </c>
      <c r="R504" s="143">
        <f>Q504*H504</f>
        <v>3.1382699999999993E-2</v>
      </c>
      <c r="S504" s="143">
        <v>0</v>
      </c>
      <c r="T504" s="144">
        <f>S504*H504</f>
        <v>0</v>
      </c>
      <c r="AR504" s="145" t="s">
        <v>382</v>
      </c>
      <c r="AT504" s="145" t="s">
        <v>237</v>
      </c>
      <c r="AU504" s="145" t="s">
        <v>82</v>
      </c>
      <c r="AY504" s="18" t="s">
        <v>179</v>
      </c>
      <c r="BE504" s="146">
        <f>IF(N504="základní",J504,0)</f>
        <v>0</v>
      </c>
      <c r="BF504" s="146">
        <f>IF(N504="snížená",J504,0)</f>
        <v>0</v>
      </c>
      <c r="BG504" s="146">
        <f>IF(N504="zákl. přenesená",J504,0)</f>
        <v>0</v>
      </c>
      <c r="BH504" s="146">
        <f>IF(N504="sníž. přenesená",J504,0)</f>
        <v>0</v>
      </c>
      <c r="BI504" s="146">
        <f>IF(N504="nulová",J504,0)</f>
        <v>0</v>
      </c>
      <c r="BJ504" s="18" t="s">
        <v>78</v>
      </c>
      <c r="BK504" s="146">
        <f>ROUND(I504*H504,2)</f>
        <v>0</v>
      </c>
      <c r="BL504" s="18" t="s">
        <v>291</v>
      </c>
      <c r="BM504" s="145" t="s">
        <v>1201</v>
      </c>
    </row>
    <row r="505" spans="2:65" s="1" customFormat="1">
      <c r="B505" s="33"/>
      <c r="D505" s="147" t="s">
        <v>189</v>
      </c>
      <c r="F505" s="148" t="s">
        <v>1200</v>
      </c>
      <c r="I505" s="149"/>
      <c r="L505" s="33"/>
      <c r="M505" s="150"/>
      <c r="T505" s="54"/>
      <c r="AT505" s="18" t="s">
        <v>189</v>
      </c>
      <c r="AU505" s="18" t="s">
        <v>82</v>
      </c>
    </row>
    <row r="506" spans="2:65" s="13" customFormat="1">
      <c r="B506" s="159"/>
      <c r="D506" s="147" t="s">
        <v>193</v>
      </c>
      <c r="E506" s="160" t="s">
        <v>3</v>
      </c>
      <c r="F506" s="161" t="s">
        <v>1197</v>
      </c>
      <c r="H506" s="162">
        <v>104.60899999999999</v>
      </c>
      <c r="I506" s="163"/>
      <c r="L506" s="159"/>
      <c r="M506" s="164"/>
      <c r="T506" s="165"/>
      <c r="AT506" s="160" t="s">
        <v>193</v>
      </c>
      <c r="AU506" s="160" t="s">
        <v>82</v>
      </c>
      <c r="AV506" s="13" t="s">
        <v>82</v>
      </c>
      <c r="AW506" s="13" t="s">
        <v>35</v>
      </c>
      <c r="AX506" s="13" t="s">
        <v>74</v>
      </c>
      <c r="AY506" s="160" t="s">
        <v>179</v>
      </c>
    </row>
    <row r="507" spans="2:65" s="11" customFormat="1" ht="22.9" customHeight="1">
      <c r="B507" s="121"/>
      <c r="D507" s="122" t="s">
        <v>73</v>
      </c>
      <c r="E507" s="131" t="s">
        <v>1202</v>
      </c>
      <c r="F507" s="131" t="s">
        <v>1203</v>
      </c>
      <c r="I507" s="124"/>
      <c r="J507" s="132">
        <f>BK507</f>
        <v>0</v>
      </c>
      <c r="L507" s="121"/>
      <c r="M507" s="126"/>
      <c r="P507" s="127">
        <f>SUM(P508:P527)</f>
        <v>0</v>
      </c>
      <c r="R507" s="127">
        <f>SUM(R508:R527)</f>
        <v>8.6134067200000004</v>
      </c>
      <c r="T507" s="128">
        <f>SUM(T508:T527)</f>
        <v>0</v>
      </c>
      <c r="AR507" s="122" t="s">
        <v>82</v>
      </c>
      <c r="AT507" s="129" t="s">
        <v>73</v>
      </c>
      <c r="AU507" s="129" t="s">
        <v>78</v>
      </c>
      <c r="AY507" s="122" t="s">
        <v>179</v>
      </c>
      <c r="BK507" s="130">
        <f>SUM(BK508:BK527)</f>
        <v>0</v>
      </c>
    </row>
    <row r="508" spans="2:65" s="1" customFormat="1" ht="16.5" customHeight="1">
      <c r="B508" s="133"/>
      <c r="C508" s="134" t="s">
        <v>1204</v>
      </c>
      <c r="D508" s="134" t="s">
        <v>184</v>
      </c>
      <c r="E508" s="135" t="s">
        <v>1205</v>
      </c>
      <c r="F508" s="136" t="s">
        <v>1206</v>
      </c>
      <c r="G508" s="137" t="s">
        <v>107</v>
      </c>
      <c r="H508" s="138">
        <v>1193.654</v>
      </c>
      <c r="I508" s="139"/>
      <c r="J508" s="140">
        <f>ROUND(I508*H508,2)</f>
        <v>0</v>
      </c>
      <c r="K508" s="136" t="s">
        <v>187</v>
      </c>
      <c r="L508" s="33"/>
      <c r="M508" s="141" t="s">
        <v>3</v>
      </c>
      <c r="N508" s="142" t="s">
        <v>45</v>
      </c>
      <c r="P508" s="143">
        <f>O508*H508</f>
        <v>0</v>
      </c>
      <c r="Q508" s="143">
        <v>2.7999999999999998E-4</v>
      </c>
      <c r="R508" s="143">
        <f>Q508*H508</f>
        <v>0.33422311999999998</v>
      </c>
      <c r="S508" s="143">
        <v>0</v>
      </c>
      <c r="T508" s="144">
        <f>S508*H508</f>
        <v>0</v>
      </c>
      <c r="AR508" s="145" t="s">
        <v>291</v>
      </c>
      <c r="AT508" s="145" t="s">
        <v>184</v>
      </c>
      <c r="AU508" s="145" t="s">
        <v>82</v>
      </c>
      <c r="AY508" s="18" t="s">
        <v>179</v>
      </c>
      <c r="BE508" s="146">
        <f>IF(N508="základní",J508,0)</f>
        <v>0</v>
      </c>
      <c r="BF508" s="146">
        <f>IF(N508="snížená",J508,0)</f>
        <v>0</v>
      </c>
      <c r="BG508" s="146">
        <f>IF(N508="zákl. přenesená",J508,0)</f>
        <v>0</v>
      </c>
      <c r="BH508" s="146">
        <f>IF(N508="sníž. přenesená",J508,0)</f>
        <v>0</v>
      </c>
      <c r="BI508" s="146">
        <f>IF(N508="nulová",J508,0)</f>
        <v>0</v>
      </c>
      <c r="BJ508" s="18" t="s">
        <v>78</v>
      </c>
      <c r="BK508" s="146">
        <f>ROUND(I508*H508,2)</f>
        <v>0</v>
      </c>
      <c r="BL508" s="18" t="s">
        <v>291</v>
      </c>
      <c r="BM508" s="145" t="s">
        <v>1207</v>
      </c>
    </row>
    <row r="509" spans="2:65" s="1" customFormat="1" ht="19.5">
      <c r="B509" s="33"/>
      <c r="D509" s="147" t="s">
        <v>189</v>
      </c>
      <c r="F509" s="148" t="s">
        <v>1208</v>
      </c>
      <c r="I509" s="149"/>
      <c r="L509" s="33"/>
      <c r="M509" s="150"/>
      <c r="T509" s="54"/>
      <c r="AT509" s="18" t="s">
        <v>189</v>
      </c>
      <c r="AU509" s="18" t="s">
        <v>82</v>
      </c>
    </row>
    <row r="510" spans="2:65" s="1" customFormat="1">
      <c r="B510" s="33"/>
      <c r="D510" s="151" t="s">
        <v>191</v>
      </c>
      <c r="F510" s="152" t="s">
        <v>1209</v>
      </c>
      <c r="I510" s="149"/>
      <c r="L510" s="33"/>
      <c r="M510" s="150"/>
      <c r="T510" s="54"/>
      <c r="AT510" s="18" t="s">
        <v>191</v>
      </c>
      <c r="AU510" s="18" t="s">
        <v>82</v>
      </c>
    </row>
    <row r="511" spans="2:65" s="13" customFormat="1">
      <c r="B511" s="159"/>
      <c r="D511" s="147" t="s">
        <v>193</v>
      </c>
      <c r="E511" s="160" t="s">
        <v>3</v>
      </c>
      <c r="F511" s="161" t="s">
        <v>765</v>
      </c>
      <c r="H511" s="162">
        <v>444.13</v>
      </c>
      <c r="I511" s="163"/>
      <c r="L511" s="159"/>
      <c r="M511" s="164"/>
      <c r="T511" s="165"/>
      <c r="AT511" s="160" t="s">
        <v>193</v>
      </c>
      <c r="AU511" s="160" t="s">
        <v>82</v>
      </c>
      <c r="AV511" s="13" t="s">
        <v>82</v>
      </c>
      <c r="AW511" s="13" t="s">
        <v>35</v>
      </c>
      <c r="AX511" s="13" t="s">
        <v>74</v>
      </c>
      <c r="AY511" s="160" t="s">
        <v>179</v>
      </c>
    </row>
    <row r="512" spans="2:65" s="13" customFormat="1">
      <c r="B512" s="159"/>
      <c r="D512" s="147" t="s">
        <v>193</v>
      </c>
      <c r="E512" s="160" t="s">
        <v>3</v>
      </c>
      <c r="F512" s="161" t="s">
        <v>768</v>
      </c>
      <c r="H512" s="162">
        <v>749.524</v>
      </c>
      <c r="I512" s="163"/>
      <c r="L512" s="159"/>
      <c r="M512" s="164"/>
      <c r="T512" s="165"/>
      <c r="AT512" s="160" t="s">
        <v>193</v>
      </c>
      <c r="AU512" s="160" t="s">
        <v>82</v>
      </c>
      <c r="AV512" s="13" t="s">
        <v>82</v>
      </c>
      <c r="AW512" s="13" t="s">
        <v>35</v>
      </c>
      <c r="AX512" s="13" t="s">
        <v>74</v>
      </c>
      <c r="AY512" s="160" t="s">
        <v>179</v>
      </c>
    </row>
    <row r="513" spans="2:65" s="1" customFormat="1" ht="16.5" customHeight="1">
      <c r="B513" s="133"/>
      <c r="C513" s="166" t="s">
        <v>1210</v>
      </c>
      <c r="D513" s="166" t="s">
        <v>237</v>
      </c>
      <c r="E513" s="167" t="s">
        <v>1211</v>
      </c>
      <c r="F513" s="168" t="s">
        <v>1212</v>
      </c>
      <c r="G513" s="169" t="s">
        <v>107</v>
      </c>
      <c r="H513" s="170">
        <v>1217.527</v>
      </c>
      <c r="I513" s="171"/>
      <c r="J513" s="172">
        <f>ROUND(I513*H513,2)</f>
        <v>0</v>
      </c>
      <c r="K513" s="168" t="s">
        <v>3</v>
      </c>
      <c r="L513" s="173"/>
      <c r="M513" s="174" t="s">
        <v>3</v>
      </c>
      <c r="N513" s="175" t="s">
        <v>45</v>
      </c>
      <c r="P513" s="143">
        <f>O513*H513</f>
        <v>0</v>
      </c>
      <c r="Q513" s="143">
        <v>6.7999999999999996E-3</v>
      </c>
      <c r="R513" s="143">
        <f>Q513*H513</f>
        <v>8.2791835999999996</v>
      </c>
      <c r="S513" s="143">
        <v>0</v>
      </c>
      <c r="T513" s="144">
        <f>S513*H513</f>
        <v>0</v>
      </c>
      <c r="AR513" s="145" t="s">
        <v>382</v>
      </c>
      <c r="AT513" s="145" t="s">
        <v>237</v>
      </c>
      <c r="AU513" s="145" t="s">
        <v>82</v>
      </c>
      <c r="AY513" s="18" t="s">
        <v>179</v>
      </c>
      <c r="BE513" s="146">
        <f>IF(N513="základní",J513,0)</f>
        <v>0</v>
      </c>
      <c r="BF513" s="146">
        <f>IF(N513="snížená",J513,0)</f>
        <v>0</v>
      </c>
      <c r="BG513" s="146">
        <f>IF(N513="zákl. přenesená",J513,0)</f>
        <v>0</v>
      </c>
      <c r="BH513" s="146">
        <f>IF(N513="sníž. přenesená",J513,0)</f>
        <v>0</v>
      </c>
      <c r="BI513" s="146">
        <f>IF(N513="nulová",J513,0)</f>
        <v>0</v>
      </c>
      <c r="BJ513" s="18" t="s">
        <v>78</v>
      </c>
      <c r="BK513" s="146">
        <f>ROUND(I513*H513,2)</f>
        <v>0</v>
      </c>
      <c r="BL513" s="18" t="s">
        <v>291</v>
      </c>
      <c r="BM513" s="145" t="s">
        <v>1213</v>
      </c>
    </row>
    <row r="514" spans="2:65" s="1" customFormat="1">
      <c r="B514" s="33"/>
      <c r="D514" s="147" t="s">
        <v>189</v>
      </c>
      <c r="F514" s="148" t="s">
        <v>1212</v>
      </c>
      <c r="I514" s="149"/>
      <c r="L514" s="33"/>
      <c r="M514" s="150"/>
      <c r="T514" s="54"/>
      <c r="AT514" s="18" t="s">
        <v>189</v>
      </c>
      <c r="AU514" s="18" t="s">
        <v>82</v>
      </c>
    </row>
    <row r="515" spans="2:65" s="13" customFormat="1">
      <c r="B515" s="159"/>
      <c r="D515" s="147" t="s">
        <v>193</v>
      </c>
      <c r="E515" s="160" t="s">
        <v>3</v>
      </c>
      <c r="F515" s="161" t="s">
        <v>765</v>
      </c>
      <c r="H515" s="162">
        <v>444.13</v>
      </c>
      <c r="I515" s="163"/>
      <c r="L515" s="159"/>
      <c r="M515" s="164"/>
      <c r="T515" s="165"/>
      <c r="AT515" s="160" t="s">
        <v>193</v>
      </c>
      <c r="AU515" s="160" t="s">
        <v>82</v>
      </c>
      <c r="AV515" s="13" t="s">
        <v>82</v>
      </c>
      <c r="AW515" s="13" t="s">
        <v>35</v>
      </c>
      <c r="AX515" s="13" t="s">
        <v>74</v>
      </c>
      <c r="AY515" s="160" t="s">
        <v>179</v>
      </c>
    </row>
    <row r="516" spans="2:65" s="13" customFormat="1">
      <c r="B516" s="159"/>
      <c r="D516" s="147" t="s">
        <v>193</v>
      </c>
      <c r="E516" s="160" t="s">
        <v>3</v>
      </c>
      <c r="F516" s="161" t="s">
        <v>768</v>
      </c>
      <c r="H516" s="162">
        <v>749.524</v>
      </c>
      <c r="I516" s="163"/>
      <c r="L516" s="159"/>
      <c r="M516" s="164"/>
      <c r="T516" s="165"/>
      <c r="AT516" s="160" t="s">
        <v>193</v>
      </c>
      <c r="AU516" s="160" t="s">
        <v>82</v>
      </c>
      <c r="AV516" s="13" t="s">
        <v>82</v>
      </c>
      <c r="AW516" s="13" t="s">
        <v>35</v>
      </c>
      <c r="AX516" s="13" t="s">
        <v>74</v>
      </c>
      <c r="AY516" s="160" t="s">
        <v>179</v>
      </c>
    </row>
    <row r="517" spans="2:65" s="13" customFormat="1">
      <c r="B517" s="159"/>
      <c r="D517" s="147" t="s">
        <v>193</v>
      </c>
      <c r="F517" s="161" t="s">
        <v>934</v>
      </c>
      <c r="H517" s="162">
        <v>1217.527</v>
      </c>
      <c r="I517" s="163"/>
      <c r="L517" s="159"/>
      <c r="M517" s="164"/>
      <c r="T517" s="165"/>
      <c r="AT517" s="160" t="s">
        <v>193</v>
      </c>
      <c r="AU517" s="160" t="s">
        <v>82</v>
      </c>
      <c r="AV517" s="13" t="s">
        <v>82</v>
      </c>
      <c r="AW517" s="13" t="s">
        <v>4</v>
      </c>
      <c r="AX517" s="13" t="s">
        <v>78</v>
      </c>
      <c r="AY517" s="160" t="s">
        <v>179</v>
      </c>
    </row>
    <row r="518" spans="2:65" s="1" customFormat="1" ht="24.2" customHeight="1">
      <c r="B518" s="133"/>
      <c r="C518" s="134" t="s">
        <v>1214</v>
      </c>
      <c r="D518" s="134" t="s">
        <v>184</v>
      </c>
      <c r="E518" s="135" t="s">
        <v>1215</v>
      </c>
      <c r="F518" s="136" t="s">
        <v>1216</v>
      </c>
      <c r="G518" s="137" t="s">
        <v>757</v>
      </c>
      <c r="H518" s="138">
        <v>1</v>
      </c>
      <c r="I518" s="139"/>
      <c r="J518" s="140">
        <f>ROUND(I518*H518,2)</f>
        <v>0</v>
      </c>
      <c r="K518" s="136" t="s">
        <v>3</v>
      </c>
      <c r="L518" s="33"/>
      <c r="M518" s="141" t="s">
        <v>3</v>
      </c>
      <c r="N518" s="142" t="s">
        <v>45</v>
      </c>
      <c r="P518" s="143">
        <f>O518*H518</f>
        <v>0</v>
      </c>
      <c r="Q518" s="143">
        <v>0</v>
      </c>
      <c r="R518" s="143">
        <f>Q518*H518</f>
        <v>0</v>
      </c>
      <c r="S518" s="143">
        <v>0</v>
      </c>
      <c r="T518" s="144">
        <f>S518*H518</f>
        <v>0</v>
      </c>
      <c r="AR518" s="145" t="s">
        <v>291</v>
      </c>
      <c r="AT518" s="145" t="s">
        <v>184</v>
      </c>
      <c r="AU518" s="145" t="s">
        <v>82</v>
      </c>
      <c r="AY518" s="18" t="s">
        <v>179</v>
      </c>
      <c r="BE518" s="146">
        <f>IF(N518="základní",J518,0)</f>
        <v>0</v>
      </c>
      <c r="BF518" s="146">
        <f>IF(N518="snížená",J518,0)</f>
        <v>0</v>
      </c>
      <c r="BG518" s="146">
        <f>IF(N518="zákl. přenesená",J518,0)</f>
        <v>0</v>
      </c>
      <c r="BH518" s="146">
        <f>IF(N518="sníž. přenesená",J518,0)</f>
        <v>0</v>
      </c>
      <c r="BI518" s="146">
        <f>IF(N518="nulová",J518,0)</f>
        <v>0</v>
      </c>
      <c r="BJ518" s="18" t="s">
        <v>78</v>
      </c>
      <c r="BK518" s="146">
        <f>ROUND(I518*H518,2)</f>
        <v>0</v>
      </c>
      <c r="BL518" s="18" t="s">
        <v>291</v>
      </c>
      <c r="BM518" s="145" t="s">
        <v>1217</v>
      </c>
    </row>
    <row r="519" spans="2:65" s="1" customFormat="1" ht="29.25">
      <c r="B519" s="33"/>
      <c r="D519" s="147" t="s">
        <v>189</v>
      </c>
      <c r="F519" s="148" t="s">
        <v>1218</v>
      </c>
      <c r="I519" s="149"/>
      <c r="L519" s="33"/>
      <c r="M519" s="150"/>
      <c r="T519" s="54"/>
      <c r="AT519" s="18" t="s">
        <v>189</v>
      </c>
      <c r="AU519" s="18" t="s">
        <v>82</v>
      </c>
    </row>
    <row r="520" spans="2:65" s="12" customFormat="1">
      <c r="B520" s="153"/>
      <c r="D520" s="147" t="s">
        <v>193</v>
      </c>
      <c r="E520" s="154" t="s">
        <v>3</v>
      </c>
      <c r="F520" s="155" t="s">
        <v>1219</v>
      </c>
      <c r="H520" s="154" t="s">
        <v>3</v>
      </c>
      <c r="I520" s="156"/>
      <c r="L520" s="153"/>
      <c r="M520" s="157"/>
      <c r="T520" s="158"/>
      <c r="AT520" s="154" t="s">
        <v>193</v>
      </c>
      <c r="AU520" s="154" t="s">
        <v>82</v>
      </c>
      <c r="AV520" s="12" t="s">
        <v>78</v>
      </c>
      <c r="AW520" s="12" t="s">
        <v>35</v>
      </c>
      <c r="AX520" s="12" t="s">
        <v>74</v>
      </c>
      <c r="AY520" s="154" t="s">
        <v>179</v>
      </c>
    </row>
    <row r="521" spans="2:65" s="13" customFormat="1">
      <c r="B521" s="159"/>
      <c r="D521" s="147" t="s">
        <v>193</v>
      </c>
      <c r="E521" s="160" t="s">
        <v>3</v>
      </c>
      <c r="F521" s="161" t="s">
        <v>78</v>
      </c>
      <c r="H521" s="162">
        <v>1</v>
      </c>
      <c r="I521" s="163"/>
      <c r="L521" s="159"/>
      <c r="M521" s="164"/>
      <c r="T521" s="165"/>
      <c r="AT521" s="160" t="s">
        <v>193</v>
      </c>
      <c r="AU521" s="160" t="s">
        <v>82</v>
      </c>
      <c r="AV521" s="13" t="s">
        <v>82</v>
      </c>
      <c r="AW521" s="13" t="s">
        <v>35</v>
      </c>
      <c r="AX521" s="13" t="s">
        <v>74</v>
      </c>
      <c r="AY521" s="160" t="s">
        <v>179</v>
      </c>
    </row>
    <row r="522" spans="2:65" s="1" customFormat="1" ht="24.2" customHeight="1">
      <c r="B522" s="133"/>
      <c r="C522" s="134" t="s">
        <v>1220</v>
      </c>
      <c r="D522" s="134" t="s">
        <v>184</v>
      </c>
      <c r="E522" s="135" t="s">
        <v>1221</v>
      </c>
      <c r="F522" s="136" t="s">
        <v>1222</v>
      </c>
      <c r="G522" s="137" t="s">
        <v>1223</v>
      </c>
      <c r="H522" s="194"/>
      <c r="I522" s="139"/>
      <c r="J522" s="140">
        <f>ROUND(I522*H522,2)</f>
        <v>0</v>
      </c>
      <c r="K522" s="136" t="s">
        <v>187</v>
      </c>
      <c r="L522" s="33"/>
      <c r="M522" s="141" t="s">
        <v>3</v>
      </c>
      <c r="N522" s="142" t="s">
        <v>45</v>
      </c>
      <c r="P522" s="143">
        <f>O522*H522</f>
        <v>0</v>
      </c>
      <c r="Q522" s="143">
        <v>0</v>
      </c>
      <c r="R522" s="143">
        <f>Q522*H522</f>
        <v>0</v>
      </c>
      <c r="S522" s="143">
        <v>0</v>
      </c>
      <c r="T522" s="144">
        <f>S522*H522</f>
        <v>0</v>
      </c>
      <c r="AR522" s="145" t="s">
        <v>291</v>
      </c>
      <c r="AT522" s="145" t="s">
        <v>184</v>
      </c>
      <c r="AU522" s="145" t="s">
        <v>82</v>
      </c>
      <c r="AY522" s="18" t="s">
        <v>179</v>
      </c>
      <c r="BE522" s="146">
        <f>IF(N522="základní",J522,0)</f>
        <v>0</v>
      </c>
      <c r="BF522" s="146">
        <f>IF(N522="snížená",J522,0)</f>
        <v>0</v>
      </c>
      <c r="BG522" s="146">
        <f>IF(N522="zákl. přenesená",J522,0)</f>
        <v>0</v>
      </c>
      <c r="BH522" s="146">
        <f>IF(N522="sníž. přenesená",J522,0)</f>
        <v>0</v>
      </c>
      <c r="BI522" s="146">
        <f>IF(N522="nulová",J522,0)</f>
        <v>0</v>
      </c>
      <c r="BJ522" s="18" t="s">
        <v>78</v>
      </c>
      <c r="BK522" s="146">
        <f>ROUND(I522*H522,2)</f>
        <v>0</v>
      </c>
      <c r="BL522" s="18" t="s">
        <v>291</v>
      </c>
      <c r="BM522" s="145" t="s">
        <v>1224</v>
      </c>
    </row>
    <row r="523" spans="2:65" s="1" customFormat="1" ht="29.25">
      <c r="B523" s="33"/>
      <c r="D523" s="147" t="s">
        <v>189</v>
      </c>
      <c r="F523" s="148" t="s">
        <v>1225</v>
      </c>
      <c r="I523" s="149"/>
      <c r="L523" s="33"/>
      <c r="M523" s="150"/>
      <c r="T523" s="54"/>
      <c r="AT523" s="18" t="s">
        <v>189</v>
      </c>
      <c r="AU523" s="18" t="s">
        <v>82</v>
      </c>
    </row>
    <row r="524" spans="2:65" s="1" customFormat="1">
      <c r="B524" s="33"/>
      <c r="D524" s="151" t="s">
        <v>191</v>
      </c>
      <c r="F524" s="152" t="s">
        <v>1226</v>
      </c>
      <c r="I524" s="149"/>
      <c r="L524" s="33"/>
      <c r="M524" s="150"/>
      <c r="T524" s="54"/>
      <c r="AT524" s="18" t="s">
        <v>191</v>
      </c>
      <c r="AU524" s="18" t="s">
        <v>82</v>
      </c>
    </row>
    <row r="525" spans="2:65" s="1" customFormat="1" ht="24.2" customHeight="1">
      <c r="B525" s="133"/>
      <c r="C525" s="134" t="s">
        <v>1227</v>
      </c>
      <c r="D525" s="134" t="s">
        <v>184</v>
      </c>
      <c r="E525" s="135" t="s">
        <v>1228</v>
      </c>
      <c r="F525" s="136" t="s">
        <v>1229</v>
      </c>
      <c r="G525" s="137" t="s">
        <v>512</v>
      </c>
      <c r="H525" s="138">
        <v>8.6129999999999995</v>
      </c>
      <c r="I525" s="139"/>
      <c r="J525" s="140">
        <f>ROUND(I525*H525,2)</f>
        <v>0</v>
      </c>
      <c r="K525" s="136" t="s">
        <v>187</v>
      </c>
      <c r="L525" s="33"/>
      <c r="M525" s="141" t="s">
        <v>3</v>
      </c>
      <c r="N525" s="142" t="s">
        <v>45</v>
      </c>
      <c r="P525" s="143">
        <f>O525*H525</f>
        <v>0</v>
      </c>
      <c r="Q525" s="143">
        <v>0</v>
      </c>
      <c r="R525" s="143">
        <f>Q525*H525</f>
        <v>0</v>
      </c>
      <c r="S525" s="143">
        <v>0</v>
      </c>
      <c r="T525" s="144">
        <f>S525*H525</f>
        <v>0</v>
      </c>
      <c r="AR525" s="145" t="s">
        <v>291</v>
      </c>
      <c r="AT525" s="145" t="s">
        <v>184</v>
      </c>
      <c r="AU525" s="145" t="s">
        <v>82</v>
      </c>
      <c r="AY525" s="18" t="s">
        <v>179</v>
      </c>
      <c r="BE525" s="146">
        <f>IF(N525="základní",J525,0)</f>
        <v>0</v>
      </c>
      <c r="BF525" s="146">
        <f>IF(N525="snížená",J525,0)</f>
        <v>0</v>
      </c>
      <c r="BG525" s="146">
        <f>IF(N525="zákl. přenesená",J525,0)</f>
        <v>0</v>
      </c>
      <c r="BH525" s="146">
        <f>IF(N525="sníž. přenesená",J525,0)</f>
        <v>0</v>
      </c>
      <c r="BI525" s="146">
        <f>IF(N525="nulová",J525,0)</f>
        <v>0</v>
      </c>
      <c r="BJ525" s="18" t="s">
        <v>78</v>
      </c>
      <c r="BK525" s="146">
        <f>ROUND(I525*H525,2)</f>
        <v>0</v>
      </c>
      <c r="BL525" s="18" t="s">
        <v>291</v>
      </c>
      <c r="BM525" s="145" t="s">
        <v>1230</v>
      </c>
    </row>
    <row r="526" spans="2:65" s="1" customFormat="1" ht="29.25">
      <c r="B526" s="33"/>
      <c r="D526" s="147" t="s">
        <v>189</v>
      </c>
      <c r="F526" s="148" t="s">
        <v>1231</v>
      </c>
      <c r="I526" s="149"/>
      <c r="L526" s="33"/>
      <c r="M526" s="150"/>
      <c r="T526" s="54"/>
      <c r="AT526" s="18" t="s">
        <v>189</v>
      </c>
      <c r="AU526" s="18" t="s">
        <v>82</v>
      </c>
    </row>
    <row r="527" spans="2:65" s="1" customFormat="1">
      <c r="B527" s="33"/>
      <c r="D527" s="151" t="s">
        <v>191</v>
      </c>
      <c r="F527" s="152" t="s">
        <v>1232</v>
      </c>
      <c r="I527" s="149"/>
      <c r="L527" s="33"/>
      <c r="M527" s="191"/>
      <c r="N527" s="192"/>
      <c r="O527" s="192"/>
      <c r="P527" s="192"/>
      <c r="Q527" s="192"/>
      <c r="R527" s="192"/>
      <c r="S527" s="192"/>
      <c r="T527" s="193"/>
      <c r="AT527" s="18" t="s">
        <v>191</v>
      </c>
      <c r="AU527" s="18" t="s">
        <v>82</v>
      </c>
    </row>
    <row r="528" spans="2:65" s="1" customFormat="1" ht="6.95" customHeight="1">
      <c r="B528" s="42"/>
      <c r="C528" s="43"/>
      <c r="D528" s="43"/>
      <c r="E528" s="43"/>
      <c r="F528" s="43"/>
      <c r="G528" s="43"/>
      <c r="H528" s="43"/>
      <c r="I528" s="43"/>
      <c r="J528" s="43"/>
      <c r="K528" s="43"/>
      <c r="L528" s="33"/>
    </row>
  </sheetData>
  <autoFilter ref="C102:K527" xr:uid="{00000000-0009-0000-0000-000003000000}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9" r:id="rId1" xr:uid="{00000000-0004-0000-0300-000000000000}"/>
    <hyperlink ref="F119" r:id="rId2" xr:uid="{00000000-0004-0000-0300-000001000000}"/>
    <hyperlink ref="F124" r:id="rId3" xr:uid="{00000000-0004-0000-0300-000002000000}"/>
    <hyperlink ref="F132" r:id="rId4" xr:uid="{00000000-0004-0000-0300-000003000000}"/>
    <hyperlink ref="F140" r:id="rId5" xr:uid="{00000000-0004-0000-0300-000004000000}"/>
    <hyperlink ref="F158" r:id="rId6" xr:uid="{00000000-0004-0000-0300-000005000000}"/>
    <hyperlink ref="F162" r:id="rId7" xr:uid="{00000000-0004-0000-0300-000006000000}"/>
    <hyperlink ref="F166" r:id="rId8" xr:uid="{00000000-0004-0000-0300-000007000000}"/>
    <hyperlink ref="F172" r:id="rId9" xr:uid="{00000000-0004-0000-0300-000008000000}"/>
    <hyperlink ref="F178" r:id="rId10" xr:uid="{00000000-0004-0000-0300-000009000000}"/>
    <hyperlink ref="F183" r:id="rId11" xr:uid="{00000000-0004-0000-0300-00000A000000}"/>
    <hyperlink ref="F195" r:id="rId12" xr:uid="{00000000-0004-0000-0300-00000B000000}"/>
    <hyperlink ref="F207" r:id="rId13" xr:uid="{00000000-0004-0000-0300-00000C000000}"/>
    <hyperlink ref="F211" r:id="rId14" xr:uid="{00000000-0004-0000-0300-00000D000000}"/>
    <hyperlink ref="F215" r:id="rId15" xr:uid="{00000000-0004-0000-0300-00000E000000}"/>
    <hyperlink ref="F222" r:id="rId16" xr:uid="{00000000-0004-0000-0300-00000F000000}"/>
    <hyperlink ref="F226" r:id="rId17" xr:uid="{00000000-0004-0000-0300-000010000000}"/>
    <hyperlink ref="F240" r:id="rId18" xr:uid="{00000000-0004-0000-0300-000011000000}"/>
    <hyperlink ref="F250" r:id="rId19" xr:uid="{00000000-0004-0000-0300-000012000000}"/>
    <hyperlink ref="F253" r:id="rId20" xr:uid="{00000000-0004-0000-0300-000013000000}"/>
    <hyperlink ref="F257" r:id="rId21" xr:uid="{00000000-0004-0000-0300-000014000000}"/>
    <hyperlink ref="F267" r:id="rId22" xr:uid="{00000000-0004-0000-0300-000015000000}"/>
    <hyperlink ref="F277" r:id="rId23" xr:uid="{00000000-0004-0000-0300-000016000000}"/>
    <hyperlink ref="F286" r:id="rId24" xr:uid="{00000000-0004-0000-0300-000017000000}"/>
    <hyperlink ref="F289" r:id="rId25" xr:uid="{00000000-0004-0000-0300-000018000000}"/>
    <hyperlink ref="F293" r:id="rId26" xr:uid="{00000000-0004-0000-0300-000019000000}"/>
    <hyperlink ref="F297" r:id="rId27" xr:uid="{00000000-0004-0000-0300-00001A000000}"/>
    <hyperlink ref="F302" r:id="rId28" xr:uid="{00000000-0004-0000-0300-00001B000000}"/>
    <hyperlink ref="F305" r:id="rId29" xr:uid="{00000000-0004-0000-0300-00001C000000}"/>
    <hyperlink ref="F309" r:id="rId30" xr:uid="{00000000-0004-0000-0300-00001D000000}"/>
    <hyperlink ref="F320" r:id="rId31" xr:uid="{00000000-0004-0000-0300-00001E000000}"/>
    <hyperlink ref="F324" r:id="rId32" xr:uid="{00000000-0004-0000-0300-00001F000000}"/>
    <hyperlink ref="F334" r:id="rId33" xr:uid="{00000000-0004-0000-0300-000020000000}"/>
    <hyperlink ref="F342" r:id="rId34" xr:uid="{00000000-0004-0000-0300-000021000000}"/>
    <hyperlink ref="F349" r:id="rId35" xr:uid="{00000000-0004-0000-0300-000022000000}"/>
    <hyperlink ref="F352" r:id="rId36" xr:uid="{00000000-0004-0000-0300-000023000000}"/>
    <hyperlink ref="F360" r:id="rId37" xr:uid="{00000000-0004-0000-0300-000024000000}"/>
    <hyperlink ref="F363" r:id="rId38" xr:uid="{00000000-0004-0000-0300-000025000000}"/>
    <hyperlink ref="F367" r:id="rId39" xr:uid="{00000000-0004-0000-0300-000026000000}"/>
    <hyperlink ref="F374" r:id="rId40" xr:uid="{00000000-0004-0000-0300-000027000000}"/>
    <hyperlink ref="F381" r:id="rId41" xr:uid="{00000000-0004-0000-0300-000028000000}"/>
    <hyperlink ref="F400" r:id="rId42" xr:uid="{00000000-0004-0000-0300-000029000000}"/>
    <hyperlink ref="F407" r:id="rId43" xr:uid="{00000000-0004-0000-0300-00002A000000}"/>
    <hyperlink ref="F412" r:id="rId44" xr:uid="{00000000-0004-0000-0300-00002B000000}"/>
    <hyperlink ref="F417" r:id="rId45" xr:uid="{00000000-0004-0000-0300-00002C000000}"/>
    <hyperlink ref="F423" r:id="rId46" xr:uid="{00000000-0004-0000-0300-00002D000000}"/>
    <hyperlink ref="F427" r:id="rId47" xr:uid="{00000000-0004-0000-0300-00002E000000}"/>
    <hyperlink ref="F431" r:id="rId48" xr:uid="{00000000-0004-0000-0300-00002F000000}"/>
    <hyperlink ref="F435" r:id="rId49" xr:uid="{00000000-0004-0000-0300-000030000000}"/>
    <hyperlink ref="F442" r:id="rId50" xr:uid="{00000000-0004-0000-0300-000031000000}"/>
    <hyperlink ref="F461" r:id="rId51" xr:uid="{00000000-0004-0000-0300-000032000000}"/>
    <hyperlink ref="F468" r:id="rId52" xr:uid="{00000000-0004-0000-0300-000033000000}"/>
    <hyperlink ref="F472" r:id="rId53" xr:uid="{00000000-0004-0000-0300-000034000000}"/>
    <hyperlink ref="F481" r:id="rId54" xr:uid="{00000000-0004-0000-0300-000035000000}"/>
    <hyperlink ref="F490" r:id="rId55" xr:uid="{00000000-0004-0000-0300-000036000000}"/>
    <hyperlink ref="F493" r:id="rId56" xr:uid="{00000000-0004-0000-0300-000037000000}"/>
    <hyperlink ref="F497" r:id="rId57" xr:uid="{00000000-0004-0000-0300-000038000000}"/>
    <hyperlink ref="F502" r:id="rId58" xr:uid="{00000000-0004-0000-0300-000039000000}"/>
    <hyperlink ref="F510" r:id="rId59" xr:uid="{00000000-0004-0000-0300-00003A000000}"/>
    <hyperlink ref="F524" r:id="rId60" xr:uid="{00000000-0004-0000-0300-00003B000000}"/>
    <hyperlink ref="F527" r:id="rId61" xr:uid="{00000000-0004-0000-0300-00003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4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113</v>
      </c>
      <c r="L4" s="21"/>
      <c r="M4" s="92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26.25" customHeight="1">
      <c r="B7" s="21"/>
      <c r="E7" s="331" t="str">
        <f>'Rekapitulace stavby'!K6</f>
        <v>Řešení školního stravování (jídelny) SŠT Znojmo, příspěvková organizace</v>
      </c>
      <c r="F7" s="332"/>
      <c r="G7" s="332"/>
      <c r="H7" s="332"/>
      <c r="L7" s="21"/>
    </row>
    <row r="8" spans="2:46" s="1" customFormat="1" ht="12" customHeight="1">
      <c r="B8" s="33"/>
      <c r="D8" s="28" t="s">
        <v>126</v>
      </c>
      <c r="L8" s="33"/>
    </row>
    <row r="9" spans="2:46" s="1" customFormat="1" ht="16.5" customHeight="1">
      <c r="B9" s="33"/>
      <c r="E9" s="325" t="s">
        <v>1233</v>
      </c>
      <c r="F9" s="330"/>
      <c r="G9" s="330"/>
      <c r="H9" s="330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2. 12. 2024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3" t="str">
        <f>'Rekapitulace stavby'!E14</f>
        <v>Vyplň údaj</v>
      </c>
      <c r="F18" s="316"/>
      <c r="G18" s="316"/>
      <c r="H18" s="316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29</v>
      </c>
      <c r="J21" s="26" t="s">
        <v>3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71.25" customHeight="1">
      <c r="B27" s="93"/>
      <c r="E27" s="320" t="s">
        <v>39</v>
      </c>
      <c r="F27" s="320"/>
      <c r="G27" s="320"/>
      <c r="H27" s="320"/>
      <c r="L27" s="93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4" t="s">
        <v>40</v>
      </c>
      <c r="J30" s="64">
        <f>ROUND(J86,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42</v>
      </c>
      <c r="I32" s="36" t="s">
        <v>41</v>
      </c>
      <c r="J32" s="36" t="s">
        <v>43</v>
      </c>
      <c r="L32" s="33"/>
    </row>
    <row r="33" spans="2:12" s="1" customFormat="1" ht="14.45" customHeight="1">
      <c r="B33" s="33"/>
      <c r="D33" s="53" t="s">
        <v>44</v>
      </c>
      <c r="E33" s="28" t="s">
        <v>45</v>
      </c>
      <c r="F33" s="84">
        <f>ROUND((SUM(BE86:BE347)),  2)</f>
        <v>0</v>
      </c>
      <c r="I33" s="95">
        <v>0.21</v>
      </c>
      <c r="J33" s="84">
        <f>ROUND(((SUM(BE86:BE347))*I33),  2)</f>
        <v>0</v>
      </c>
      <c r="L33" s="33"/>
    </row>
    <row r="34" spans="2:12" s="1" customFormat="1" ht="14.45" customHeight="1">
      <c r="B34" s="33"/>
      <c r="E34" s="28" t="s">
        <v>46</v>
      </c>
      <c r="F34" s="84">
        <f>ROUND((SUM(BF86:BF347)),  2)</f>
        <v>0</v>
      </c>
      <c r="I34" s="95">
        <v>0.12</v>
      </c>
      <c r="J34" s="84">
        <f>ROUND(((SUM(BF86:BF347))*I34),  2)</f>
        <v>0</v>
      </c>
      <c r="L34" s="33"/>
    </row>
    <row r="35" spans="2:12" s="1" customFormat="1" ht="14.45" hidden="1" customHeight="1">
      <c r="B35" s="33"/>
      <c r="E35" s="28" t="s">
        <v>47</v>
      </c>
      <c r="F35" s="84">
        <f>ROUND((SUM(BG86:BG347)),  2)</f>
        <v>0</v>
      </c>
      <c r="I35" s="95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48</v>
      </c>
      <c r="F36" s="84">
        <f>ROUND((SUM(BH86:BH347)),  2)</f>
        <v>0</v>
      </c>
      <c r="I36" s="95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49</v>
      </c>
      <c r="F37" s="84">
        <f>ROUND((SUM(BI86:BI347)),  2)</f>
        <v>0</v>
      </c>
      <c r="I37" s="95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6"/>
      <c r="D39" s="97" t="s">
        <v>50</v>
      </c>
      <c r="E39" s="55"/>
      <c r="F39" s="55"/>
      <c r="G39" s="98" t="s">
        <v>51</v>
      </c>
      <c r="H39" s="99" t="s">
        <v>52</v>
      </c>
      <c r="I39" s="55"/>
      <c r="J39" s="100">
        <f>SUM(J30:J37)</f>
        <v>0</v>
      </c>
      <c r="K39" s="101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148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26.25" customHeight="1">
      <c r="B48" s="33"/>
      <c r="E48" s="331" t="str">
        <f>E7</f>
        <v>Řešení školního stravování (jídelny) SŠT Znojmo, příspěvková organizace</v>
      </c>
      <c r="F48" s="332"/>
      <c r="G48" s="332"/>
      <c r="H48" s="332"/>
      <c r="L48" s="33"/>
    </row>
    <row r="49" spans="2:47" s="1" customFormat="1" ht="12" customHeight="1">
      <c r="B49" s="33"/>
      <c r="C49" s="28" t="s">
        <v>126</v>
      </c>
      <c r="L49" s="33"/>
    </row>
    <row r="50" spans="2:47" s="1" customFormat="1" ht="16.5" customHeight="1">
      <c r="B50" s="33"/>
      <c r="E50" s="325" t="str">
        <f>E9</f>
        <v>3 - Vzduchotechnika</v>
      </c>
      <c r="F50" s="330"/>
      <c r="G50" s="330"/>
      <c r="H50" s="330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Uhelná 3261/6,66902 Znojmo</v>
      </c>
      <c r="I52" s="28" t="s">
        <v>23</v>
      </c>
      <c r="J52" s="50" t="str">
        <f>IF(J12="","",J12)</f>
        <v>2. 12. 2024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Střední škola technická Znojmo</v>
      </c>
      <c r="I54" s="28" t="s">
        <v>32</v>
      </c>
      <c r="J54" s="31" t="str">
        <f>E21</f>
        <v>LP Staving s.r.o.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149</v>
      </c>
      <c r="D57" s="96"/>
      <c r="E57" s="96"/>
      <c r="F57" s="96"/>
      <c r="G57" s="96"/>
      <c r="H57" s="96"/>
      <c r="I57" s="96"/>
      <c r="J57" s="103" t="s">
        <v>150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4" t="s">
        <v>72</v>
      </c>
      <c r="J59" s="64">
        <f>J86</f>
        <v>0</v>
      </c>
      <c r="L59" s="33"/>
      <c r="AU59" s="18" t="s">
        <v>151</v>
      </c>
    </row>
    <row r="60" spans="2:47" s="8" customFormat="1" ht="24.95" customHeight="1">
      <c r="B60" s="105"/>
      <c r="D60" s="106" t="s">
        <v>160</v>
      </c>
      <c r="E60" s="107"/>
      <c r="F60" s="107"/>
      <c r="G60" s="107"/>
      <c r="H60" s="107"/>
      <c r="I60" s="107"/>
      <c r="J60" s="108">
        <f>J87</f>
        <v>0</v>
      </c>
      <c r="L60" s="105"/>
    </row>
    <row r="61" spans="2:47" s="9" customFormat="1" ht="19.899999999999999" customHeight="1">
      <c r="B61" s="109"/>
      <c r="D61" s="110" t="s">
        <v>1234</v>
      </c>
      <c r="E61" s="111"/>
      <c r="F61" s="111"/>
      <c r="G61" s="111"/>
      <c r="H61" s="111"/>
      <c r="I61" s="111"/>
      <c r="J61" s="112">
        <f>J88</f>
        <v>0</v>
      </c>
      <c r="L61" s="109"/>
    </row>
    <row r="62" spans="2:47" s="9" customFormat="1" ht="14.85" customHeight="1">
      <c r="B62" s="109"/>
      <c r="D62" s="110" t="s">
        <v>1235</v>
      </c>
      <c r="E62" s="111"/>
      <c r="F62" s="111"/>
      <c r="G62" s="111"/>
      <c r="H62" s="111"/>
      <c r="I62" s="111"/>
      <c r="J62" s="112">
        <f>J89</f>
        <v>0</v>
      </c>
      <c r="L62" s="109"/>
    </row>
    <row r="63" spans="2:47" s="9" customFormat="1" ht="14.85" customHeight="1">
      <c r="B63" s="109"/>
      <c r="D63" s="110" t="s">
        <v>1236</v>
      </c>
      <c r="E63" s="111"/>
      <c r="F63" s="111"/>
      <c r="G63" s="111"/>
      <c r="H63" s="111"/>
      <c r="I63" s="111"/>
      <c r="J63" s="112">
        <f>J154</f>
        <v>0</v>
      </c>
      <c r="L63" s="109"/>
    </row>
    <row r="64" spans="2:47" s="9" customFormat="1" ht="14.85" customHeight="1">
      <c r="B64" s="109"/>
      <c r="D64" s="110" t="s">
        <v>1237</v>
      </c>
      <c r="E64" s="111"/>
      <c r="F64" s="111"/>
      <c r="G64" s="111"/>
      <c r="H64" s="111"/>
      <c r="I64" s="111"/>
      <c r="J64" s="112">
        <f>J203</f>
        <v>0</v>
      </c>
      <c r="L64" s="109"/>
    </row>
    <row r="65" spans="2:12" s="9" customFormat="1" ht="14.85" customHeight="1">
      <c r="B65" s="109"/>
      <c r="D65" s="110" t="s">
        <v>1238</v>
      </c>
      <c r="E65" s="111"/>
      <c r="F65" s="111"/>
      <c r="G65" s="111"/>
      <c r="H65" s="111"/>
      <c r="I65" s="111"/>
      <c r="J65" s="112">
        <f>J246</f>
        <v>0</v>
      </c>
      <c r="L65" s="109"/>
    </row>
    <row r="66" spans="2:12" s="9" customFormat="1" ht="14.85" customHeight="1">
      <c r="B66" s="109"/>
      <c r="D66" s="110" t="s">
        <v>1239</v>
      </c>
      <c r="E66" s="111"/>
      <c r="F66" s="111"/>
      <c r="G66" s="111"/>
      <c r="H66" s="111"/>
      <c r="I66" s="111"/>
      <c r="J66" s="112">
        <f>J299</f>
        <v>0</v>
      </c>
      <c r="L66" s="109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164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17</v>
      </c>
      <c r="L75" s="33"/>
    </row>
    <row r="76" spans="2:12" s="1" customFormat="1" ht="26.25" customHeight="1">
      <c r="B76" s="33"/>
      <c r="E76" s="331" t="str">
        <f>E7</f>
        <v>Řešení školního stravování (jídelny) SŠT Znojmo, příspěvková organizace</v>
      </c>
      <c r="F76" s="332"/>
      <c r="G76" s="332"/>
      <c r="H76" s="332"/>
      <c r="L76" s="33"/>
    </row>
    <row r="77" spans="2:12" s="1" customFormat="1" ht="12" customHeight="1">
      <c r="B77" s="33"/>
      <c r="C77" s="28" t="s">
        <v>126</v>
      </c>
      <c r="L77" s="33"/>
    </row>
    <row r="78" spans="2:12" s="1" customFormat="1" ht="16.5" customHeight="1">
      <c r="B78" s="33"/>
      <c r="E78" s="325" t="str">
        <f>E9</f>
        <v>3 - Vzduchotechnika</v>
      </c>
      <c r="F78" s="330"/>
      <c r="G78" s="330"/>
      <c r="H78" s="330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F12</f>
        <v>Uhelná 3261/6,66902 Znojmo</v>
      </c>
      <c r="I80" s="28" t="s">
        <v>23</v>
      </c>
      <c r="J80" s="50" t="str">
        <f>IF(J12="","",J12)</f>
        <v>2. 12. 2024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25</v>
      </c>
      <c r="F82" s="26" t="str">
        <f>E15</f>
        <v>Střední škola technická Znojmo</v>
      </c>
      <c r="I82" s="28" t="s">
        <v>32</v>
      </c>
      <c r="J82" s="31" t="str">
        <f>E21</f>
        <v>LP Staving s.r.o.</v>
      </c>
      <c r="L82" s="33"/>
    </row>
    <row r="83" spans="2:65" s="1" customFormat="1" ht="15.2" customHeight="1">
      <c r="B83" s="33"/>
      <c r="C83" s="28" t="s">
        <v>30</v>
      </c>
      <c r="F83" s="26" t="str">
        <f>IF(E18="","",E18)</f>
        <v>Vyplň údaj</v>
      </c>
      <c r="I83" s="28" t="s">
        <v>36</v>
      </c>
      <c r="J83" s="31" t="str">
        <f>E24</f>
        <v xml:space="preserve"> 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13"/>
      <c r="C85" s="114" t="s">
        <v>165</v>
      </c>
      <c r="D85" s="115" t="s">
        <v>59</v>
      </c>
      <c r="E85" s="115" t="s">
        <v>55</v>
      </c>
      <c r="F85" s="115" t="s">
        <v>56</v>
      </c>
      <c r="G85" s="115" t="s">
        <v>166</v>
      </c>
      <c r="H85" s="115" t="s">
        <v>167</v>
      </c>
      <c r="I85" s="115" t="s">
        <v>168</v>
      </c>
      <c r="J85" s="115" t="s">
        <v>150</v>
      </c>
      <c r="K85" s="116" t="s">
        <v>169</v>
      </c>
      <c r="L85" s="113"/>
      <c r="M85" s="57" t="s">
        <v>3</v>
      </c>
      <c r="N85" s="58" t="s">
        <v>44</v>
      </c>
      <c r="O85" s="58" t="s">
        <v>170</v>
      </c>
      <c r="P85" s="58" t="s">
        <v>171</v>
      </c>
      <c r="Q85" s="58" t="s">
        <v>172</v>
      </c>
      <c r="R85" s="58" t="s">
        <v>173</v>
      </c>
      <c r="S85" s="58" t="s">
        <v>174</v>
      </c>
      <c r="T85" s="59" t="s">
        <v>175</v>
      </c>
    </row>
    <row r="86" spans="2:65" s="1" customFormat="1" ht="22.9" customHeight="1">
      <c r="B86" s="33"/>
      <c r="C86" s="62" t="s">
        <v>176</v>
      </c>
      <c r="J86" s="117">
        <f>BK86</f>
        <v>0</v>
      </c>
      <c r="L86" s="33"/>
      <c r="M86" s="60"/>
      <c r="N86" s="51"/>
      <c r="O86" s="51"/>
      <c r="P86" s="118">
        <f>P87</f>
        <v>0</v>
      </c>
      <c r="Q86" s="51"/>
      <c r="R86" s="118">
        <f>R87</f>
        <v>0</v>
      </c>
      <c r="S86" s="51"/>
      <c r="T86" s="119">
        <f>T87</f>
        <v>0</v>
      </c>
      <c r="AT86" s="18" t="s">
        <v>73</v>
      </c>
      <c r="AU86" s="18" t="s">
        <v>151</v>
      </c>
      <c r="BK86" s="120">
        <f>BK87</f>
        <v>0</v>
      </c>
    </row>
    <row r="87" spans="2:65" s="11" customFormat="1" ht="25.9" customHeight="1">
      <c r="B87" s="121"/>
      <c r="D87" s="122" t="s">
        <v>73</v>
      </c>
      <c r="E87" s="123" t="s">
        <v>516</v>
      </c>
      <c r="F87" s="123" t="s">
        <v>517</v>
      </c>
      <c r="I87" s="124"/>
      <c r="J87" s="125">
        <f>BK87</f>
        <v>0</v>
      </c>
      <c r="L87" s="121"/>
      <c r="M87" s="126"/>
      <c r="P87" s="127">
        <f>P88</f>
        <v>0</v>
      </c>
      <c r="R87" s="127">
        <f>R88</f>
        <v>0</v>
      </c>
      <c r="T87" s="128">
        <f>T88</f>
        <v>0</v>
      </c>
      <c r="AR87" s="122" t="s">
        <v>82</v>
      </c>
      <c r="AT87" s="129" t="s">
        <v>73</v>
      </c>
      <c r="AU87" s="129" t="s">
        <v>74</v>
      </c>
      <c r="AY87" s="122" t="s">
        <v>179</v>
      </c>
      <c r="BK87" s="130">
        <f>BK88</f>
        <v>0</v>
      </c>
    </row>
    <row r="88" spans="2:65" s="11" customFormat="1" ht="22.9" customHeight="1">
      <c r="B88" s="121"/>
      <c r="D88" s="122" t="s">
        <v>73</v>
      </c>
      <c r="E88" s="131" t="s">
        <v>1240</v>
      </c>
      <c r="F88" s="131" t="s">
        <v>94</v>
      </c>
      <c r="I88" s="124"/>
      <c r="J88" s="132">
        <f>BK88</f>
        <v>0</v>
      </c>
      <c r="L88" s="121"/>
      <c r="M88" s="126"/>
      <c r="P88" s="127">
        <f>P89+P154+P203+P246+P299</f>
        <v>0</v>
      </c>
      <c r="R88" s="127">
        <f>R89+R154+R203+R246+R299</f>
        <v>0</v>
      </c>
      <c r="T88" s="128">
        <f>T89+T154+T203+T246+T299</f>
        <v>0</v>
      </c>
      <c r="AR88" s="122" t="s">
        <v>82</v>
      </c>
      <c r="AT88" s="129" t="s">
        <v>73</v>
      </c>
      <c r="AU88" s="129" t="s">
        <v>78</v>
      </c>
      <c r="AY88" s="122" t="s">
        <v>179</v>
      </c>
      <c r="BK88" s="130">
        <f>BK89+BK154+BK203+BK246+BK299</f>
        <v>0</v>
      </c>
    </row>
    <row r="89" spans="2:65" s="11" customFormat="1" ht="20.85" customHeight="1">
      <c r="B89" s="121"/>
      <c r="D89" s="122" t="s">
        <v>73</v>
      </c>
      <c r="E89" s="131" t="s">
        <v>78</v>
      </c>
      <c r="F89" s="131" t="s">
        <v>1241</v>
      </c>
      <c r="I89" s="124"/>
      <c r="J89" s="132">
        <f>BK89</f>
        <v>0</v>
      </c>
      <c r="L89" s="121"/>
      <c r="M89" s="126"/>
      <c r="P89" s="127">
        <f>SUM(P90:P153)</f>
        <v>0</v>
      </c>
      <c r="R89" s="127">
        <f>SUM(R90:R153)</f>
        <v>0</v>
      </c>
      <c r="T89" s="128">
        <f>SUM(T90:T153)</f>
        <v>0</v>
      </c>
      <c r="AR89" s="122" t="s">
        <v>78</v>
      </c>
      <c r="AT89" s="129" t="s">
        <v>73</v>
      </c>
      <c r="AU89" s="129" t="s">
        <v>82</v>
      </c>
      <c r="AY89" s="122" t="s">
        <v>179</v>
      </c>
      <c r="BK89" s="130">
        <f>SUM(BK90:BK153)</f>
        <v>0</v>
      </c>
    </row>
    <row r="90" spans="2:65" s="1" customFormat="1" ht="78" customHeight="1">
      <c r="B90" s="133"/>
      <c r="C90" s="134" t="s">
        <v>78</v>
      </c>
      <c r="D90" s="134" t="s">
        <v>184</v>
      </c>
      <c r="E90" s="135" t="s">
        <v>1242</v>
      </c>
      <c r="F90" s="136" t="s">
        <v>1243</v>
      </c>
      <c r="G90" s="137" t="s">
        <v>1244</v>
      </c>
      <c r="H90" s="138">
        <v>1</v>
      </c>
      <c r="I90" s="139"/>
      <c r="J90" s="140">
        <f>ROUND(I90*H90,2)</f>
        <v>0</v>
      </c>
      <c r="K90" s="136" t="s">
        <v>3</v>
      </c>
      <c r="L90" s="33"/>
      <c r="M90" s="141" t="s">
        <v>3</v>
      </c>
      <c r="N90" s="142" t="s">
        <v>45</v>
      </c>
      <c r="P90" s="143">
        <f>O90*H90</f>
        <v>0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AR90" s="145" t="s">
        <v>291</v>
      </c>
      <c r="AT90" s="145" t="s">
        <v>184</v>
      </c>
      <c r="AU90" s="145" t="s">
        <v>84</v>
      </c>
      <c r="AY90" s="18" t="s">
        <v>179</v>
      </c>
      <c r="BE90" s="146">
        <f>IF(N90="základní",J90,0)</f>
        <v>0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8" t="s">
        <v>78</v>
      </c>
      <c r="BK90" s="146">
        <f>ROUND(I90*H90,2)</f>
        <v>0</v>
      </c>
      <c r="BL90" s="18" t="s">
        <v>291</v>
      </c>
      <c r="BM90" s="145" t="s">
        <v>1245</v>
      </c>
    </row>
    <row r="91" spans="2:65" s="1" customFormat="1" ht="156">
      <c r="B91" s="33"/>
      <c r="D91" s="147" t="s">
        <v>189</v>
      </c>
      <c r="F91" s="148" t="s">
        <v>1246</v>
      </c>
      <c r="I91" s="149"/>
      <c r="L91" s="33"/>
      <c r="M91" s="150"/>
      <c r="T91" s="54"/>
      <c r="AT91" s="18" t="s">
        <v>189</v>
      </c>
      <c r="AU91" s="18" t="s">
        <v>84</v>
      </c>
    </row>
    <row r="92" spans="2:65" s="1" customFormat="1" ht="21.75" customHeight="1">
      <c r="B92" s="133"/>
      <c r="C92" s="134" t="s">
        <v>82</v>
      </c>
      <c r="D92" s="134" t="s">
        <v>184</v>
      </c>
      <c r="E92" s="135" t="s">
        <v>1247</v>
      </c>
      <c r="F92" s="136" t="s">
        <v>1248</v>
      </c>
      <c r="G92" s="137" t="s">
        <v>1244</v>
      </c>
      <c r="H92" s="138">
        <v>2</v>
      </c>
      <c r="I92" s="139"/>
      <c r="J92" s="140">
        <f>ROUND(I92*H92,2)</f>
        <v>0</v>
      </c>
      <c r="K92" s="136" t="s">
        <v>3</v>
      </c>
      <c r="L92" s="33"/>
      <c r="M92" s="141" t="s">
        <v>3</v>
      </c>
      <c r="N92" s="142" t="s">
        <v>45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AR92" s="145" t="s">
        <v>291</v>
      </c>
      <c r="AT92" s="145" t="s">
        <v>184</v>
      </c>
      <c r="AU92" s="145" t="s">
        <v>84</v>
      </c>
      <c r="AY92" s="18" t="s">
        <v>179</v>
      </c>
      <c r="BE92" s="146">
        <f>IF(N92="základní",J92,0)</f>
        <v>0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8" t="s">
        <v>78</v>
      </c>
      <c r="BK92" s="146">
        <f>ROUND(I92*H92,2)</f>
        <v>0</v>
      </c>
      <c r="BL92" s="18" t="s">
        <v>291</v>
      </c>
      <c r="BM92" s="145" t="s">
        <v>1249</v>
      </c>
    </row>
    <row r="93" spans="2:65" s="1" customFormat="1">
      <c r="B93" s="33"/>
      <c r="D93" s="147" t="s">
        <v>189</v>
      </c>
      <c r="F93" s="148" t="s">
        <v>1248</v>
      </c>
      <c r="I93" s="149"/>
      <c r="L93" s="33"/>
      <c r="M93" s="150"/>
      <c r="T93" s="54"/>
      <c r="AT93" s="18" t="s">
        <v>189</v>
      </c>
      <c r="AU93" s="18" t="s">
        <v>84</v>
      </c>
    </row>
    <row r="94" spans="2:65" s="1" customFormat="1" ht="21.75" customHeight="1">
      <c r="B94" s="133"/>
      <c r="C94" s="134" t="s">
        <v>84</v>
      </c>
      <c r="D94" s="134" t="s">
        <v>184</v>
      </c>
      <c r="E94" s="135" t="s">
        <v>1250</v>
      </c>
      <c r="F94" s="136" t="s">
        <v>1251</v>
      </c>
      <c r="G94" s="137" t="s">
        <v>1244</v>
      </c>
      <c r="H94" s="138">
        <v>1</v>
      </c>
      <c r="I94" s="139"/>
      <c r="J94" s="140">
        <f>ROUND(I94*H94,2)</f>
        <v>0</v>
      </c>
      <c r="K94" s="136" t="s">
        <v>3</v>
      </c>
      <c r="L94" s="33"/>
      <c r="M94" s="141" t="s">
        <v>3</v>
      </c>
      <c r="N94" s="142" t="s">
        <v>45</v>
      </c>
      <c r="P94" s="143">
        <f>O94*H94</f>
        <v>0</v>
      </c>
      <c r="Q94" s="143">
        <v>0</v>
      </c>
      <c r="R94" s="143">
        <f>Q94*H94</f>
        <v>0</v>
      </c>
      <c r="S94" s="143">
        <v>0</v>
      </c>
      <c r="T94" s="144">
        <f>S94*H94</f>
        <v>0</v>
      </c>
      <c r="AR94" s="145" t="s">
        <v>291</v>
      </c>
      <c r="AT94" s="145" t="s">
        <v>184</v>
      </c>
      <c r="AU94" s="145" t="s">
        <v>84</v>
      </c>
      <c r="AY94" s="18" t="s">
        <v>179</v>
      </c>
      <c r="BE94" s="146">
        <f>IF(N94="základní",J94,0)</f>
        <v>0</v>
      </c>
      <c r="BF94" s="146">
        <f>IF(N94="snížená",J94,0)</f>
        <v>0</v>
      </c>
      <c r="BG94" s="146">
        <f>IF(N94="zákl. přenesená",J94,0)</f>
        <v>0</v>
      </c>
      <c r="BH94" s="146">
        <f>IF(N94="sníž. přenesená",J94,0)</f>
        <v>0</v>
      </c>
      <c r="BI94" s="146">
        <f>IF(N94="nulová",J94,0)</f>
        <v>0</v>
      </c>
      <c r="BJ94" s="18" t="s">
        <v>78</v>
      </c>
      <c r="BK94" s="146">
        <f>ROUND(I94*H94,2)</f>
        <v>0</v>
      </c>
      <c r="BL94" s="18" t="s">
        <v>291</v>
      </c>
      <c r="BM94" s="145" t="s">
        <v>1252</v>
      </c>
    </row>
    <row r="95" spans="2:65" s="1" customFormat="1">
      <c r="B95" s="33"/>
      <c r="D95" s="147" t="s">
        <v>189</v>
      </c>
      <c r="F95" s="148" t="s">
        <v>1251</v>
      </c>
      <c r="I95" s="149"/>
      <c r="L95" s="33"/>
      <c r="M95" s="150"/>
      <c r="T95" s="54"/>
      <c r="AT95" s="18" t="s">
        <v>189</v>
      </c>
      <c r="AU95" s="18" t="s">
        <v>84</v>
      </c>
    </row>
    <row r="96" spans="2:65" s="1" customFormat="1" ht="33" customHeight="1">
      <c r="B96" s="133"/>
      <c r="C96" s="134" t="s">
        <v>88</v>
      </c>
      <c r="D96" s="134" t="s">
        <v>184</v>
      </c>
      <c r="E96" s="135" t="s">
        <v>1253</v>
      </c>
      <c r="F96" s="136" t="s">
        <v>1254</v>
      </c>
      <c r="G96" s="137" t="s">
        <v>1244</v>
      </c>
      <c r="H96" s="138">
        <v>1</v>
      </c>
      <c r="I96" s="139"/>
      <c r="J96" s="140">
        <f>ROUND(I96*H96,2)</f>
        <v>0</v>
      </c>
      <c r="K96" s="136" t="s">
        <v>3</v>
      </c>
      <c r="L96" s="33"/>
      <c r="M96" s="141" t="s">
        <v>3</v>
      </c>
      <c r="N96" s="142" t="s">
        <v>45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5" t="s">
        <v>291</v>
      </c>
      <c r="AT96" s="145" t="s">
        <v>184</v>
      </c>
      <c r="AU96" s="145" t="s">
        <v>84</v>
      </c>
      <c r="AY96" s="18" t="s">
        <v>179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8" t="s">
        <v>78</v>
      </c>
      <c r="BK96" s="146">
        <f>ROUND(I96*H96,2)</f>
        <v>0</v>
      </c>
      <c r="BL96" s="18" t="s">
        <v>291</v>
      </c>
      <c r="BM96" s="145" t="s">
        <v>1255</v>
      </c>
    </row>
    <row r="97" spans="2:65" s="1" customFormat="1" ht="19.5">
      <c r="B97" s="33"/>
      <c r="D97" s="147" t="s">
        <v>189</v>
      </c>
      <c r="F97" s="148" t="s">
        <v>1254</v>
      </c>
      <c r="I97" s="149"/>
      <c r="L97" s="33"/>
      <c r="M97" s="150"/>
      <c r="T97" s="54"/>
      <c r="AT97" s="18" t="s">
        <v>189</v>
      </c>
      <c r="AU97" s="18" t="s">
        <v>84</v>
      </c>
    </row>
    <row r="98" spans="2:65" s="1" customFormat="1" ht="24.2" customHeight="1">
      <c r="B98" s="133"/>
      <c r="C98" s="134" t="s">
        <v>91</v>
      </c>
      <c r="D98" s="134" t="s">
        <v>184</v>
      </c>
      <c r="E98" s="135" t="s">
        <v>1256</v>
      </c>
      <c r="F98" s="136" t="s">
        <v>1257</v>
      </c>
      <c r="G98" s="137" t="s">
        <v>1244</v>
      </c>
      <c r="H98" s="138">
        <v>1</v>
      </c>
      <c r="I98" s="139"/>
      <c r="J98" s="140">
        <f>ROUND(I98*H98,2)</f>
        <v>0</v>
      </c>
      <c r="K98" s="136" t="s">
        <v>3</v>
      </c>
      <c r="L98" s="33"/>
      <c r="M98" s="141" t="s">
        <v>3</v>
      </c>
      <c r="N98" s="142" t="s">
        <v>45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291</v>
      </c>
      <c r="AT98" s="145" t="s">
        <v>184</v>
      </c>
      <c r="AU98" s="145" t="s">
        <v>84</v>
      </c>
      <c r="AY98" s="18" t="s">
        <v>179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8" t="s">
        <v>78</v>
      </c>
      <c r="BK98" s="146">
        <f>ROUND(I98*H98,2)</f>
        <v>0</v>
      </c>
      <c r="BL98" s="18" t="s">
        <v>291</v>
      </c>
      <c r="BM98" s="145" t="s">
        <v>1258</v>
      </c>
    </row>
    <row r="99" spans="2:65" s="1" customFormat="1" ht="19.5">
      <c r="B99" s="33"/>
      <c r="D99" s="147" t="s">
        <v>189</v>
      </c>
      <c r="F99" s="148" t="s">
        <v>1257</v>
      </c>
      <c r="I99" s="149"/>
      <c r="L99" s="33"/>
      <c r="M99" s="150"/>
      <c r="T99" s="54"/>
      <c r="AT99" s="18" t="s">
        <v>189</v>
      </c>
      <c r="AU99" s="18" t="s">
        <v>84</v>
      </c>
    </row>
    <row r="100" spans="2:65" s="1" customFormat="1" ht="16.5" customHeight="1">
      <c r="B100" s="133"/>
      <c r="C100" s="134" t="s">
        <v>180</v>
      </c>
      <c r="D100" s="134" t="s">
        <v>184</v>
      </c>
      <c r="E100" s="135" t="s">
        <v>1259</v>
      </c>
      <c r="F100" s="136" t="s">
        <v>1260</v>
      </c>
      <c r="G100" s="137" t="s">
        <v>1244</v>
      </c>
      <c r="H100" s="138">
        <v>1</v>
      </c>
      <c r="I100" s="139"/>
      <c r="J100" s="140">
        <f>ROUND(I100*H100,2)</f>
        <v>0</v>
      </c>
      <c r="K100" s="136" t="s">
        <v>3</v>
      </c>
      <c r="L100" s="33"/>
      <c r="M100" s="141" t="s">
        <v>3</v>
      </c>
      <c r="N100" s="142" t="s">
        <v>45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291</v>
      </c>
      <c r="AT100" s="145" t="s">
        <v>184</v>
      </c>
      <c r="AU100" s="145" t="s">
        <v>84</v>
      </c>
      <c r="AY100" s="18" t="s">
        <v>179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8" t="s">
        <v>78</v>
      </c>
      <c r="BK100" s="146">
        <f>ROUND(I100*H100,2)</f>
        <v>0</v>
      </c>
      <c r="BL100" s="18" t="s">
        <v>291</v>
      </c>
      <c r="BM100" s="145" t="s">
        <v>1261</v>
      </c>
    </row>
    <row r="101" spans="2:65" s="1" customFormat="1">
      <c r="B101" s="33"/>
      <c r="D101" s="147" t="s">
        <v>189</v>
      </c>
      <c r="F101" s="148" t="s">
        <v>1260</v>
      </c>
      <c r="I101" s="149"/>
      <c r="L101" s="33"/>
      <c r="M101" s="150"/>
      <c r="T101" s="54"/>
      <c r="AT101" s="18" t="s">
        <v>189</v>
      </c>
      <c r="AU101" s="18" t="s">
        <v>84</v>
      </c>
    </row>
    <row r="102" spans="2:65" s="1" customFormat="1" ht="16.5" customHeight="1">
      <c r="B102" s="133"/>
      <c r="C102" s="134" t="s">
        <v>100</v>
      </c>
      <c r="D102" s="134" t="s">
        <v>184</v>
      </c>
      <c r="E102" s="135" t="s">
        <v>1262</v>
      </c>
      <c r="F102" s="136" t="s">
        <v>1263</v>
      </c>
      <c r="G102" s="137" t="s">
        <v>1244</v>
      </c>
      <c r="H102" s="138">
        <v>1</v>
      </c>
      <c r="I102" s="139"/>
      <c r="J102" s="140">
        <f>ROUND(I102*H102,2)</f>
        <v>0</v>
      </c>
      <c r="K102" s="136" t="s">
        <v>3</v>
      </c>
      <c r="L102" s="33"/>
      <c r="M102" s="141" t="s">
        <v>3</v>
      </c>
      <c r="N102" s="142" t="s">
        <v>45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291</v>
      </c>
      <c r="AT102" s="145" t="s">
        <v>184</v>
      </c>
      <c r="AU102" s="145" t="s">
        <v>84</v>
      </c>
      <c r="AY102" s="18" t="s">
        <v>179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8" t="s">
        <v>78</v>
      </c>
      <c r="BK102" s="146">
        <f>ROUND(I102*H102,2)</f>
        <v>0</v>
      </c>
      <c r="BL102" s="18" t="s">
        <v>291</v>
      </c>
      <c r="BM102" s="145" t="s">
        <v>1264</v>
      </c>
    </row>
    <row r="103" spans="2:65" s="1" customFormat="1">
      <c r="B103" s="33"/>
      <c r="D103" s="147" t="s">
        <v>189</v>
      </c>
      <c r="F103" s="148" t="s">
        <v>1263</v>
      </c>
      <c r="I103" s="149"/>
      <c r="L103" s="33"/>
      <c r="M103" s="150"/>
      <c r="T103" s="54"/>
      <c r="AT103" s="18" t="s">
        <v>189</v>
      </c>
      <c r="AU103" s="18" t="s">
        <v>84</v>
      </c>
    </row>
    <row r="104" spans="2:65" s="1" customFormat="1" ht="21.75" customHeight="1">
      <c r="B104" s="133"/>
      <c r="C104" s="134" t="s">
        <v>236</v>
      </c>
      <c r="D104" s="134" t="s">
        <v>184</v>
      </c>
      <c r="E104" s="135" t="s">
        <v>1265</v>
      </c>
      <c r="F104" s="136" t="s">
        <v>1266</v>
      </c>
      <c r="G104" s="137" t="s">
        <v>1244</v>
      </c>
      <c r="H104" s="138">
        <v>4</v>
      </c>
      <c r="I104" s="139"/>
      <c r="J104" s="140">
        <f>ROUND(I104*H104,2)</f>
        <v>0</v>
      </c>
      <c r="K104" s="136" t="s">
        <v>3</v>
      </c>
      <c r="L104" s="33"/>
      <c r="M104" s="141" t="s">
        <v>3</v>
      </c>
      <c r="N104" s="142" t="s">
        <v>45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291</v>
      </c>
      <c r="AT104" s="145" t="s">
        <v>184</v>
      </c>
      <c r="AU104" s="145" t="s">
        <v>84</v>
      </c>
      <c r="AY104" s="18" t="s">
        <v>179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8" t="s">
        <v>78</v>
      </c>
      <c r="BK104" s="146">
        <f>ROUND(I104*H104,2)</f>
        <v>0</v>
      </c>
      <c r="BL104" s="18" t="s">
        <v>291</v>
      </c>
      <c r="BM104" s="145" t="s">
        <v>1267</v>
      </c>
    </row>
    <row r="105" spans="2:65" s="1" customFormat="1">
      <c r="B105" s="33"/>
      <c r="D105" s="147" t="s">
        <v>189</v>
      </c>
      <c r="F105" s="148" t="s">
        <v>1266</v>
      </c>
      <c r="I105" s="149"/>
      <c r="L105" s="33"/>
      <c r="M105" s="150"/>
      <c r="T105" s="54"/>
      <c r="AT105" s="18" t="s">
        <v>189</v>
      </c>
      <c r="AU105" s="18" t="s">
        <v>84</v>
      </c>
    </row>
    <row r="106" spans="2:65" s="1" customFormat="1" ht="16.5" customHeight="1">
      <c r="B106" s="133"/>
      <c r="C106" s="134" t="s">
        <v>242</v>
      </c>
      <c r="D106" s="134" t="s">
        <v>184</v>
      </c>
      <c r="E106" s="135" t="s">
        <v>1268</v>
      </c>
      <c r="F106" s="136" t="s">
        <v>1269</v>
      </c>
      <c r="G106" s="137" t="s">
        <v>1244</v>
      </c>
      <c r="H106" s="138">
        <v>1</v>
      </c>
      <c r="I106" s="139"/>
      <c r="J106" s="140">
        <f>ROUND(I106*H106,2)</f>
        <v>0</v>
      </c>
      <c r="K106" s="136" t="s">
        <v>3</v>
      </c>
      <c r="L106" s="33"/>
      <c r="M106" s="141" t="s">
        <v>3</v>
      </c>
      <c r="N106" s="142" t="s">
        <v>45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291</v>
      </c>
      <c r="AT106" s="145" t="s">
        <v>184</v>
      </c>
      <c r="AU106" s="145" t="s">
        <v>84</v>
      </c>
      <c r="AY106" s="18" t="s">
        <v>179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8" t="s">
        <v>78</v>
      </c>
      <c r="BK106" s="146">
        <f>ROUND(I106*H106,2)</f>
        <v>0</v>
      </c>
      <c r="BL106" s="18" t="s">
        <v>291</v>
      </c>
      <c r="BM106" s="145" t="s">
        <v>1270</v>
      </c>
    </row>
    <row r="107" spans="2:65" s="1" customFormat="1">
      <c r="B107" s="33"/>
      <c r="D107" s="147" t="s">
        <v>189</v>
      </c>
      <c r="F107" s="148" t="s">
        <v>1269</v>
      </c>
      <c r="I107" s="149"/>
      <c r="L107" s="33"/>
      <c r="M107" s="150"/>
      <c r="T107" s="54"/>
      <c r="AT107" s="18" t="s">
        <v>189</v>
      </c>
      <c r="AU107" s="18" t="s">
        <v>84</v>
      </c>
    </row>
    <row r="108" spans="2:65" s="1" customFormat="1" ht="16.5" customHeight="1">
      <c r="B108" s="133"/>
      <c r="C108" s="134" t="s">
        <v>249</v>
      </c>
      <c r="D108" s="134" t="s">
        <v>184</v>
      </c>
      <c r="E108" s="135" t="s">
        <v>1271</v>
      </c>
      <c r="F108" s="136" t="s">
        <v>1272</v>
      </c>
      <c r="G108" s="137" t="s">
        <v>1244</v>
      </c>
      <c r="H108" s="138">
        <v>1</v>
      </c>
      <c r="I108" s="139"/>
      <c r="J108" s="140">
        <f>ROUND(I108*H108,2)</f>
        <v>0</v>
      </c>
      <c r="K108" s="136" t="s">
        <v>3</v>
      </c>
      <c r="L108" s="33"/>
      <c r="M108" s="141" t="s">
        <v>3</v>
      </c>
      <c r="N108" s="142" t="s">
        <v>45</v>
      </c>
      <c r="P108" s="143">
        <f>O108*H108</f>
        <v>0</v>
      </c>
      <c r="Q108" s="143">
        <v>0</v>
      </c>
      <c r="R108" s="143">
        <f>Q108*H108</f>
        <v>0</v>
      </c>
      <c r="S108" s="143">
        <v>0</v>
      </c>
      <c r="T108" s="144">
        <f>S108*H108</f>
        <v>0</v>
      </c>
      <c r="AR108" s="145" t="s">
        <v>291</v>
      </c>
      <c r="AT108" s="145" t="s">
        <v>184</v>
      </c>
      <c r="AU108" s="145" t="s">
        <v>84</v>
      </c>
      <c r="AY108" s="18" t="s">
        <v>179</v>
      </c>
      <c r="BE108" s="146">
        <f>IF(N108="základní",J108,0)</f>
        <v>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8" t="s">
        <v>78</v>
      </c>
      <c r="BK108" s="146">
        <f>ROUND(I108*H108,2)</f>
        <v>0</v>
      </c>
      <c r="BL108" s="18" t="s">
        <v>291</v>
      </c>
      <c r="BM108" s="145" t="s">
        <v>1273</v>
      </c>
    </row>
    <row r="109" spans="2:65" s="1" customFormat="1">
      <c r="B109" s="33"/>
      <c r="D109" s="147" t="s">
        <v>189</v>
      </c>
      <c r="F109" s="148" t="s">
        <v>1272</v>
      </c>
      <c r="I109" s="149"/>
      <c r="L109" s="33"/>
      <c r="M109" s="150"/>
      <c r="T109" s="54"/>
      <c r="AT109" s="18" t="s">
        <v>189</v>
      </c>
      <c r="AU109" s="18" t="s">
        <v>84</v>
      </c>
    </row>
    <row r="110" spans="2:65" s="1" customFormat="1" ht="16.5" customHeight="1">
      <c r="B110" s="133"/>
      <c r="C110" s="134" t="s">
        <v>254</v>
      </c>
      <c r="D110" s="134" t="s">
        <v>184</v>
      </c>
      <c r="E110" s="135" t="s">
        <v>1274</v>
      </c>
      <c r="F110" s="136" t="s">
        <v>1275</v>
      </c>
      <c r="G110" s="137" t="s">
        <v>1244</v>
      </c>
      <c r="H110" s="138">
        <v>1</v>
      </c>
      <c r="I110" s="139"/>
      <c r="J110" s="140">
        <f>ROUND(I110*H110,2)</f>
        <v>0</v>
      </c>
      <c r="K110" s="136" t="s">
        <v>3</v>
      </c>
      <c r="L110" s="33"/>
      <c r="M110" s="141" t="s">
        <v>3</v>
      </c>
      <c r="N110" s="142" t="s">
        <v>45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291</v>
      </c>
      <c r="AT110" s="145" t="s">
        <v>184</v>
      </c>
      <c r="AU110" s="145" t="s">
        <v>84</v>
      </c>
      <c r="AY110" s="18" t="s">
        <v>179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8" t="s">
        <v>78</v>
      </c>
      <c r="BK110" s="146">
        <f>ROUND(I110*H110,2)</f>
        <v>0</v>
      </c>
      <c r="BL110" s="18" t="s">
        <v>291</v>
      </c>
      <c r="BM110" s="145" t="s">
        <v>1276</v>
      </c>
    </row>
    <row r="111" spans="2:65" s="1" customFormat="1">
      <c r="B111" s="33"/>
      <c r="D111" s="147" t="s">
        <v>189</v>
      </c>
      <c r="F111" s="148" t="s">
        <v>1275</v>
      </c>
      <c r="I111" s="149"/>
      <c r="L111" s="33"/>
      <c r="M111" s="150"/>
      <c r="T111" s="54"/>
      <c r="AT111" s="18" t="s">
        <v>189</v>
      </c>
      <c r="AU111" s="18" t="s">
        <v>84</v>
      </c>
    </row>
    <row r="112" spans="2:65" s="1" customFormat="1" ht="16.5" customHeight="1">
      <c r="B112" s="133"/>
      <c r="C112" s="134" t="s">
        <v>9</v>
      </c>
      <c r="D112" s="134" t="s">
        <v>184</v>
      </c>
      <c r="E112" s="135" t="s">
        <v>1277</v>
      </c>
      <c r="F112" s="136" t="s">
        <v>1278</v>
      </c>
      <c r="G112" s="137" t="s">
        <v>1244</v>
      </c>
      <c r="H112" s="138">
        <v>1</v>
      </c>
      <c r="I112" s="139"/>
      <c r="J112" s="140">
        <f>ROUND(I112*H112,2)</f>
        <v>0</v>
      </c>
      <c r="K112" s="136" t="s">
        <v>3</v>
      </c>
      <c r="L112" s="33"/>
      <c r="M112" s="141" t="s">
        <v>3</v>
      </c>
      <c r="N112" s="142" t="s">
        <v>45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291</v>
      </c>
      <c r="AT112" s="145" t="s">
        <v>184</v>
      </c>
      <c r="AU112" s="145" t="s">
        <v>84</v>
      </c>
      <c r="AY112" s="18" t="s">
        <v>179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8" t="s">
        <v>78</v>
      </c>
      <c r="BK112" s="146">
        <f>ROUND(I112*H112,2)</f>
        <v>0</v>
      </c>
      <c r="BL112" s="18" t="s">
        <v>291</v>
      </c>
      <c r="BM112" s="145" t="s">
        <v>1279</v>
      </c>
    </row>
    <row r="113" spans="2:65" s="1" customFormat="1">
      <c r="B113" s="33"/>
      <c r="D113" s="147" t="s">
        <v>189</v>
      </c>
      <c r="F113" s="148" t="s">
        <v>1278</v>
      </c>
      <c r="I113" s="149"/>
      <c r="L113" s="33"/>
      <c r="M113" s="150"/>
      <c r="T113" s="54"/>
      <c r="AT113" s="18" t="s">
        <v>189</v>
      </c>
      <c r="AU113" s="18" t="s">
        <v>84</v>
      </c>
    </row>
    <row r="114" spans="2:65" s="1" customFormat="1" ht="24.2" customHeight="1">
      <c r="B114" s="133"/>
      <c r="C114" s="134" t="s">
        <v>279</v>
      </c>
      <c r="D114" s="134" t="s">
        <v>184</v>
      </c>
      <c r="E114" s="135" t="s">
        <v>1280</v>
      </c>
      <c r="F114" s="136" t="s">
        <v>1281</v>
      </c>
      <c r="G114" s="137" t="s">
        <v>1244</v>
      </c>
      <c r="H114" s="138">
        <v>4</v>
      </c>
      <c r="I114" s="139"/>
      <c r="J114" s="140">
        <f>ROUND(I114*H114,2)</f>
        <v>0</v>
      </c>
      <c r="K114" s="136" t="s">
        <v>3</v>
      </c>
      <c r="L114" s="33"/>
      <c r="M114" s="141" t="s">
        <v>3</v>
      </c>
      <c r="N114" s="142" t="s">
        <v>45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291</v>
      </c>
      <c r="AT114" s="145" t="s">
        <v>184</v>
      </c>
      <c r="AU114" s="145" t="s">
        <v>84</v>
      </c>
      <c r="AY114" s="18" t="s">
        <v>179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8" t="s">
        <v>78</v>
      </c>
      <c r="BK114" s="146">
        <f>ROUND(I114*H114,2)</f>
        <v>0</v>
      </c>
      <c r="BL114" s="18" t="s">
        <v>291</v>
      </c>
      <c r="BM114" s="145" t="s">
        <v>1282</v>
      </c>
    </row>
    <row r="115" spans="2:65" s="1" customFormat="1">
      <c r="B115" s="33"/>
      <c r="D115" s="147" t="s">
        <v>189</v>
      </c>
      <c r="F115" s="148" t="s">
        <v>1281</v>
      </c>
      <c r="I115" s="149"/>
      <c r="L115" s="33"/>
      <c r="M115" s="150"/>
      <c r="T115" s="54"/>
      <c r="AT115" s="18" t="s">
        <v>189</v>
      </c>
      <c r="AU115" s="18" t="s">
        <v>84</v>
      </c>
    </row>
    <row r="116" spans="2:65" s="1" customFormat="1" ht="16.5" customHeight="1">
      <c r="B116" s="133"/>
      <c r="C116" s="134" t="s">
        <v>283</v>
      </c>
      <c r="D116" s="134" t="s">
        <v>184</v>
      </c>
      <c r="E116" s="135" t="s">
        <v>1283</v>
      </c>
      <c r="F116" s="136" t="s">
        <v>1284</v>
      </c>
      <c r="G116" s="137" t="s">
        <v>1244</v>
      </c>
      <c r="H116" s="138">
        <v>4</v>
      </c>
      <c r="I116" s="139"/>
      <c r="J116" s="140">
        <f>ROUND(I116*H116,2)</f>
        <v>0</v>
      </c>
      <c r="K116" s="136" t="s">
        <v>3</v>
      </c>
      <c r="L116" s="33"/>
      <c r="M116" s="141" t="s">
        <v>3</v>
      </c>
      <c r="N116" s="142" t="s">
        <v>45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291</v>
      </c>
      <c r="AT116" s="145" t="s">
        <v>184</v>
      </c>
      <c r="AU116" s="145" t="s">
        <v>84</v>
      </c>
      <c r="AY116" s="18" t="s">
        <v>179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8" t="s">
        <v>78</v>
      </c>
      <c r="BK116" s="146">
        <f>ROUND(I116*H116,2)</f>
        <v>0</v>
      </c>
      <c r="BL116" s="18" t="s">
        <v>291</v>
      </c>
      <c r="BM116" s="145" t="s">
        <v>1285</v>
      </c>
    </row>
    <row r="117" spans="2:65" s="1" customFormat="1">
      <c r="B117" s="33"/>
      <c r="D117" s="147" t="s">
        <v>189</v>
      </c>
      <c r="F117" s="148" t="s">
        <v>1284</v>
      </c>
      <c r="I117" s="149"/>
      <c r="L117" s="33"/>
      <c r="M117" s="150"/>
      <c r="T117" s="54"/>
      <c r="AT117" s="18" t="s">
        <v>189</v>
      </c>
      <c r="AU117" s="18" t="s">
        <v>84</v>
      </c>
    </row>
    <row r="118" spans="2:65" s="1" customFormat="1" ht="16.5" customHeight="1">
      <c r="B118" s="133"/>
      <c r="C118" s="134" t="s">
        <v>287</v>
      </c>
      <c r="D118" s="134" t="s">
        <v>184</v>
      </c>
      <c r="E118" s="135" t="s">
        <v>1286</v>
      </c>
      <c r="F118" s="136" t="s">
        <v>1287</v>
      </c>
      <c r="G118" s="137" t="s">
        <v>1288</v>
      </c>
      <c r="H118" s="138">
        <v>16</v>
      </c>
      <c r="I118" s="139"/>
      <c r="J118" s="140">
        <f>ROUND(I118*H118,2)</f>
        <v>0</v>
      </c>
      <c r="K118" s="136" t="s">
        <v>3</v>
      </c>
      <c r="L118" s="33"/>
      <c r="M118" s="141" t="s">
        <v>3</v>
      </c>
      <c r="N118" s="142" t="s">
        <v>45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291</v>
      </c>
      <c r="AT118" s="145" t="s">
        <v>184</v>
      </c>
      <c r="AU118" s="145" t="s">
        <v>84</v>
      </c>
      <c r="AY118" s="18" t="s">
        <v>179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8" t="s">
        <v>78</v>
      </c>
      <c r="BK118" s="146">
        <f>ROUND(I118*H118,2)</f>
        <v>0</v>
      </c>
      <c r="BL118" s="18" t="s">
        <v>291</v>
      </c>
      <c r="BM118" s="145" t="s">
        <v>1289</v>
      </c>
    </row>
    <row r="119" spans="2:65" s="1" customFormat="1">
      <c r="B119" s="33"/>
      <c r="D119" s="147" t="s">
        <v>189</v>
      </c>
      <c r="F119" s="148" t="s">
        <v>1287</v>
      </c>
      <c r="I119" s="149"/>
      <c r="L119" s="33"/>
      <c r="M119" s="150"/>
      <c r="T119" s="54"/>
      <c r="AT119" s="18" t="s">
        <v>189</v>
      </c>
      <c r="AU119" s="18" t="s">
        <v>84</v>
      </c>
    </row>
    <row r="120" spans="2:65" s="1" customFormat="1" ht="16.5" customHeight="1">
      <c r="B120" s="133"/>
      <c r="C120" s="134" t="s">
        <v>291</v>
      </c>
      <c r="D120" s="134" t="s">
        <v>184</v>
      </c>
      <c r="E120" s="135" t="s">
        <v>1290</v>
      </c>
      <c r="F120" s="136" t="s">
        <v>1291</v>
      </c>
      <c r="G120" s="137" t="s">
        <v>1244</v>
      </c>
      <c r="H120" s="138">
        <v>9</v>
      </c>
      <c r="I120" s="139"/>
      <c r="J120" s="140">
        <f>ROUND(I120*H120,2)</f>
        <v>0</v>
      </c>
      <c r="K120" s="136" t="s">
        <v>3</v>
      </c>
      <c r="L120" s="33"/>
      <c r="M120" s="141" t="s">
        <v>3</v>
      </c>
      <c r="N120" s="142" t="s">
        <v>45</v>
      </c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AR120" s="145" t="s">
        <v>291</v>
      </c>
      <c r="AT120" s="145" t="s">
        <v>184</v>
      </c>
      <c r="AU120" s="145" t="s">
        <v>84</v>
      </c>
      <c r="AY120" s="18" t="s">
        <v>179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8" t="s">
        <v>78</v>
      </c>
      <c r="BK120" s="146">
        <f>ROUND(I120*H120,2)</f>
        <v>0</v>
      </c>
      <c r="BL120" s="18" t="s">
        <v>291</v>
      </c>
      <c r="BM120" s="145" t="s">
        <v>1292</v>
      </c>
    </row>
    <row r="121" spans="2:65" s="1" customFormat="1">
      <c r="B121" s="33"/>
      <c r="D121" s="147" t="s">
        <v>189</v>
      </c>
      <c r="F121" s="148" t="s">
        <v>1291</v>
      </c>
      <c r="I121" s="149"/>
      <c r="L121" s="33"/>
      <c r="M121" s="150"/>
      <c r="T121" s="54"/>
      <c r="AT121" s="18" t="s">
        <v>189</v>
      </c>
      <c r="AU121" s="18" t="s">
        <v>84</v>
      </c>
    </row>
    <row r="122" spans="2:65" s="1" customFormat="1" ht="16.5" customHeight="1">
      <c r="B122" s="133"/>
      <c r="C122" s="134" t="s">
        <v>295</v>
      </c>
      <c r="D122" s="134" t="s">
        <v>184</v>
      </c>
      <c r="E122" s="135" t="s">
        <v>1293</v>
      </c>
      <c r="F122" s="136" t="s">
        <v>1294</v>
      </c>
      <c r="G122" s="137" t="s">
        <v>1244</v>
      </c>
      <c r="H122" s="138">
        <v>1</v>
      </c>
      <c r="I122" s="139"/>
      <c r="J122" s="140">
        <f>ROUND(I122*H122,2)</f>
        <v>0</v>
      </c>
      <c r="K122" s="136" t="s">
        <v>3</v>
      </c>
      <c r="L122" s="33"/>
      <c r="M122" s="141" t="s">
        <v>3</v>
      </c>
      <c r="N122" s="142" t="s">
        <v>45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291</v>
      </c>
      <c r="AT122" s="145" t="s">
        <v>184</v>
      </c>
      <c r="AU122" s="145" t="s">
        <v>84</v>
      </c>
      <c r="AY122" s="18" t="s">
        <v>179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8" t="s">
        <v>78</v>
      </c>
      <c r="BK122" s="146">
        <f>ROUND(I122*H122,2)</f>
        <v>0</v>
      </c>
      <c r="BL122" s="18" t="s">
        <v>291</v>
      </c>
      <c r="BM122" s="145" t="s">
        <v>1295</v>
      </c>
    </row>
    <row r="123" spans="2:65" s="1" customFormat="1">
      <c r="B123" s="33"/>
      <c r="D123" s="147" t="s">
        <v>189</v>
      </c>
      <c r="F123" s="148" t="s">
        <v>1294</v>
      </c>
      <c r="I123" s="149"/>
      <c r="L123" s="33"/>
      <c r="M123" s="150"/>
      <c r="T123" s="54"/>
      <c r="AT123" s="18" t="s">
        <v>189</v>
      </c>
      <c r="AU123" s="18" t="s">
        <v>84</v>
      </c>
    </row>
    <row r="124" spans="2:65" s="1" customFormat="1" ht="24.2" customHeight="1">
      <c r="B124" s="133"/>
      <c r="C124" s="134" t="s">
        <v>299</v>
      </c>
      <c r="D124" s="134" t="s">
        <v>184</v>
      </c>
      <c r="E124" s="135" t="s">
        <v>1296</v>
      </c>
      <c r="F124" s="136" t="s">
        <v>1297</v>
      </c>
      <c r="G124" s="137" t="s">
        <v>107</v>
      </c>
      <c r="H124" s="138">
        <v>7</v>
      </c>
      <c r="I124" s="139"/>
      <c r="J124" s="140">
        <f>ROUND(I124*H124,2)</f>
        <v>0</v>
      </c>
      <c r="K124" s="136" t="s">
        <v>3</v>
      </c>
      <c r="L124" s="33"/>
      <c r="M124" s="141" t="s">
        <v>3</v>
      </c>
      <c r="N124" s="142" t="s">
        <v>45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291</v>
      </c>
      <c r="AT124" s="145" t="s">
        <v>184</v>
      </c>
      <c r="AU124" s="145" t="s">
        <v>84</v>
      </c>
      <c r="AY124" s="18" t="s">
        <v>179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8" t="s">
        <v>78</v>
      </c>
      <c r="BK124" s="146">
        <f>ROUND(I124*H124,2)</f>
        <v>0</v>
      </c>
      <c r="BL124" s="18" t="s">
        <v>291</v>
      </c>
      <c r="BM124" s="145" t="s">
        <v>1298</v>
      </c>
    </row>
    <row r="125" spans="2:65" s="1" customFormat="1" ht="19.5">
      <c r="B125" s="33"/>
      <c r="D125" s="147" t="s">
        <v>189</v>
      </c>
      <c r="F125" s="148" t="s">
        <v>1297</v>
      </c>
      <c r="I125" s="149"/>
      <c r="L125" s="33"/>
      <c r="M125" s="150"/>
      <c r="T125" s="54"/>
      <c r="AT125" s="18" t="s">
        <v>189</v>
      </c>
      <c r="AU125" s="18" t="s">
        <v>84</v>
      </c>
    </row>
    <row r="126" spans="2:65" s="1" customFormat="1" ht="16.5" customHeight="1">
      <c r="B126" s="133"/>
      <c r="C126" s="134" t="s">
        <v>304</v>
      </c>
      <c r="D126" s="134" t="s">
        <v>184</v>
      </c>
      <c r="E126" s="135" t="s">
        <v>1299</v>
      </c>
      <c r="F126" s="136" t="s">
        <v>1300</v>
      </c>
      <c r="G126" s="137" t="s">
        <v>1288</v>
      </c>
      <c r="H126" s="138">
        <v>8</v>
      </c>
      <c r="I126" s="139"/>
      <c r="J126" s="140">
        <f>ROUND(I126*H126,2)</f>
        <v>0</v>
      </c>
      <c r="K126" s="136" t="s">
        <v>3</v>
      </c>
      <c r="L126" s="33"/>
      <c r="M126" s="141" t="s">
        <v>3</v>
      </c>
      <c r="N126" s="142" t="s">
        <v>45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291</v>
      </c>
      <c r="AT126" s="145" t="s">
        <v>184</v>
      </c>
      <c r="AU126" s="145" t="s">
        <v>84</v>
      </c>
      <c r="AY126" s="18" t="s">
        <v>179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8" t="s">
        <v>78</v>
      </c>
      <c r="BK126" s="146">
        <f>ROUND(I126*H126,2)</f>
        <v>0</v>
      </c>
      <c r="BL126" s="18" t="s">
        <v>291</v>
      </c>
      <c r="BM126" s="145" t="s">
        <v>1301</v>
      </c>
    </row>
    <row r="127" spans="2:65" s="1" customFormat="1">
      <c r="B127" s="33"/>
      <c r="D127" s="147" t="s">
        <v>189</v>
      </c>
      <c r="F127" s="148" t="s">
        <v>1300</v>
      </c>
      <c r="I127" s="149"/>
      <c r="L127" s="33"/>
      <c r="M127" s="150"/>
      <c r="T127" s="54"/>
      <c r="AT127" s="18" t="s">
        <v>189</v>
      </c>
      <c r="AU127" s="18" t="s">
        <v>84</v>
      </c>
    </row>
    <row r="128" spans="2:65" s="1" customFormat="1" ht="16.5" customHeight="1">
      <c r="B128" s="133"/>
      <c r="C128" s="134" t="s">
        <v>315</v>
      </c>
      <c r="D128" s="134" t="s">
        <v>184</v>
      </c>
      <c r="E128" s="135" t="s">
        <v>1302</v>
      </c>
      <c r="F128" s="136" t="s">
        <v>1303</v>
      </c>
      <c r="G128" s="137" t="s">
        <v>1288</v>
      </c>
      <c r="H128" s="138">
        <v>3</v>
      </c>
      <c r="I128" s="139"/>
      <c r="J128" s="140">
        <f>ROUND(I128*H128,2)</f>
        <v>0</v>
      </c>
      <c r="K128" s="136" t="s">
        <v>3</v>
      </c>
      <c r="L128" s="33"/>
      <c r="M128" s="141" t="s">
        <v>3</v>
      </c>
      <c r="N128" s="142" t="s">
        <v>45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291</v>
      </c>
      <c r="AT128" s="145" t="s">
        <v>184</v>
      </c>
      <c r="AU128" s="145" t="s">
        <v>84</v>
      </c>
      <c r="AY128" s="18" t="s">
        <v>179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8" t="s">
        <v>78</v>
      </c>
      <c r="BK128" s="146">
        <f>ROUND(I128*H128,2)</f>
        <v>0</v>
      </c>
      <c r="BL128" s="18" t="s">
        <v>291</v>
      </c>
      <c r="BM128" s="145" t="s">
        <v>1304</v>
      </c>
    </row>
    <row r="129" spans="2:65" s="1" customFormat="1">
      <c r="B129" s="33"/>
      <c r="D129" s="147" t="s">
        <v>189</v>
      </c>
      <c r="F129" s="148" t="s">
        <v>1303</v>
      </c>
      <c r="I129" s="149"/>
      <c r="L129" s="33"/>
      <c r="M129" s="150"/>
      <c r="T129" s="54"/>
      <c r="AT129" s="18" t="s">
        <v>189</v>
      </c>
      <c r="AU129" s="18" t="s">
        <v>84</v>
      </c>
    </row>
    <row r="130" spans="2:65" s="1" customFormat="1" ht="16.5" customHeight="1">
      <c r="B130" s="133"/>
      <c r="C130" s="134" t="s">
        <v>8</v>
      </c>
      <c r="D130" s="134" t="s">
        <v>184</v>
      </c>
      <c r="E130" s="135" t="s">
        <v>1305</v>
      </c>
      <c r="F130" s="136" t="s">
        <v>1306</v>
      </c>
      <c r="G130" s="137" t="s">
        <v>1288</v>
      </c>
      <c r="H130" s="138">
        <v>6</v>
      </c>
      <c r="I130" s="139"/>
      <c r="J130" s="140">
        <f>ROUND(I130*H130,2)</f>
        <v>0</v>
      </c>
      <c r="K130" s="136" t="s">
        <v>3</v>
      </c>
      <c r="L130" s="33"/>
      <c r="M130" s="141" t="s">
        <v>3</v>
      </c>
      <c r="N130" s="142" t="s">
        <v>45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291</v>
      </c>
      <c r="AT130" s="145" t="s">
        <v>184</v>
      </c>
      <c r="AU130" s="145" t="s">
        <v>84</v>
      </c>
      <c r="AY130" s="18" t="s">
        <v>179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8" t="s">
        <v>78</v>
      </c>
      <c r="BK130" s="146">
        <f>ROUND(I130*H130,2)</f>
        <v>0</v>
      </c>
      <c r="BL130" s="18" t="s">
        <v>291</v>
      </c>
      <c r="BM130" s="145" t="s">
        <v>1307</v>
      </c>
    </row>
    <row r="131" spans="2:65" s="1" customFormat="1">
      <c r="B131" s="33"/>
      <c r="D131" s="147" t="s">
        <v>189</v>
      </c>
      <c r="F131" s="148" t="s">
        <v>1306</v>
      </c>
      <c r="I131" s="149"/>
      <c r="L131" s="33"/>
      <c r="M131" s="150"/>
      <c r="T131" s="54"/>
      <c r="AT131" s="18" t="s">
        <v>189</v>
      </c>
      <c r="AU131" s="18" t="s">
        <v>84</v>
      </c>
    </row>
    <row r="132" spans="2:65" s="1" customFormat="1" ht="16.5" customHeight="1">
      <c r="B132" s="133"/>
      <c r="C132" s="134" t="s">
        <v>341</v>
      </c>
      <c r="D132" s="134" t="s">
        <v>184</v>
      </c>
      <c r="E132" s="135" t="s">
        <v>1290</v>
      </c>
      <c r="F132" s="136" t="s">
        <v>1291</v>
      </c>
      <c r="G132" s="137" t="s">
        <v>1244</v>
      </c>
      <c r="H132" s="138">
        <v>3</v>
      </c>
      <c r="I132" s="139"/>
      <c r="J132" s="140">
        <f>ROUND(I132*H132,2)</f>
        <v>0</v>
      </c>
      <c r="K132" s="136" t="s">
        <v>3</v>
      </c>
      <c r="L132" s="33"/>
      <c r="M132" s="141" t="s">
        <v>3</v>
      </c>
      <c r="N132" s="142" t="s">
        <v>45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291</v>
      </c>
      <c r="AT132" s="145" t="s">
        <v>184</v>
      </c>
      <c r="AU132" s="145" t="s">
        <v>84</v>
      </c>
      <c r="AY132" s="18" t="s">
        <v>179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8" t="s">
        <v>78</v>
      </c>
      <c r="BK132" s="146">
        <f>ROUND(I132*H132,2)</f>
        <v>0</v>
      </c>
      <c r="BL132" s="18" t="s">
        <v>291</v>
      </c>
      <c r="BM132" s="145" t="s">
        <v>1308</v>
      </c>
    </row>
    <row r="133" spans="2:65" s="1" customFormat="1">
      <c r="B133" s="33"/>
      <c r="D133" s="147" t="s">
        <v>189</v>
      </c>
      <c r="F133" s="148" t="s">
        <v>1291</v>
      </c>
      <c r="I133" s="149"/>
      <c r="L133" s="33"/>
      <c r="M133" s="150"/>
      <c r="T133" s="54"/>
      <c r="AT133" s="18" t="s">
        <v>189</v>
      </c>
      <c r="AU133" s="18" t="s">
        <v>84</v>
      </c>
    </row>
    <row r="134" spans="2:65" s="1" customFormat="1" ht="16.5" customHeight="1">
      <c r="B134" s="133"/>
      <c r="C134" s="134" t="s">
        <v>347</v>
      </c>
      <c r="D134" s="134" t="s">
        <v>184</v>
      </c>
      <c r="E134" s="135" t="s">
        <v>1309</v>
      </c>
      <c r="F134" s="136" t="s">
        <v>1310</v>
      </c>
      <c r="G134" s="137" t="s">
        <v>1244</v>
      </c>
      <c r="H134" s="138">
        <v>1</v>
      </c>
      <c r="I134" s="139"/>
      <c r="J134" s="140">
        <f>ROUND(I134*H134,2)</f>
        <v>0</v>
      </c>
      <c r="K134" s="136" t="s">
        <v>3</v>
      </c>
      <c r="L134" s="33"/>
      <c r="M134" s="141" t="s">
        <v>3</v>
      </c>
      <c r="N134" s="142" t="s">
        <v>45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291</v>
      </c>
      <c r="AT134" s="145" t="s">
        <v>184</v>
      </c>
      <c r="AU134" s="145" t="s">
        <v>84</v>
      </c>
      <c r="AY134" s="18" t="s">
        <v>179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8" t="s">
        <v>78</v>
      </c>
      <c r="BK134" s="146">
        <f>ROUND(I134*H134,2)</f>
        <v>0</v>
      </c>
      <c r="BL134" s="18" t="s">
        <v>291</v>
      </c>
      <c r="BM134" s="145" t="s">
        <v>1311</v>
      </c>
    </row>
    <row r="135" spans="2:65" s="1" customFormat="1">
      <c r="B135" s="33"/>
      <c r="D135" s="147" t="s">
        <v>189</v>
      </c>
      <c r="F135" s="148" t="s">
        <v>1310</v>
      </c>
      <c r="I135" s="149"/>
      <c r="L135" s="33"/>
      <c r="M135" s="150"/>
      <c r="T135" s="54"/>
      <c r="AT135" s="18" t="s">
        <v>189</v>
      </c>
      <c r="AU135" s="18" t="s">
        <v>84</v>
      </c>
    </row>
    <row r="136" spans="2:65" s="1" customFormat="1" ht="16.5" customHeight="1">
      <c r="B136" s="133"/>
      <c r="C136" s="134" t="s">
        <v>353</v>
      </c>
      <c r="D136" s="134" t="s">
        <v>184</v>
      </c>
      <c r="E136" s="135" t="s">
        <v>1312</v>
      </c>
      <c r="F136" s="136" t="s">
        <v>1313</v>
      </c>
      <c r="G136" s="137" t="s">
        <v>1244</v>
      </c>
      <c r="H136" s="138">
        <v>3</v>
      </c>
      <c r="I136" s="139"/>
      <c r="J136" s="140">
        <f>ROUND(I136*H136,2)</f>
        <v>0</v>
      </c>
      <c r="K136" s="136" t="s">
        <v>3</v>
      </c>
      <c r="L136" s="33"/>
      <c r="M136" s="141" t="s">
        <v>3</v>
      </c>
      <c r="N136" s="142" t="s">
        <v>45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291</v>
      </c>
      <c r="AT136" s="145" t="s">
        <v>184</v>
      </c>
      <c r="AU136" s="145" t="s">
        <v>84</v>
      </c>
      <c r="AY136" s="18" t="s">
        <v>179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8" t="s">
        <v>78</v>
      </c>
      <c r="BK136" s="146">
        <f>ROUND(I136*H136,2)</f>
        <v>0</v>
      </c>
      <c r="BL136" s="18" t="s">
        <v>291</v>
      </c>
      <c r="BM136" s="145" t="s">
        <v>1314</v>
      </c>
    </row>
    <row r="137" spans="2:65" s="1" customFormat="1">
      <c r="B137" s="33"/>
      <c r="D137" s="147" t="s">
        <v>189</v>
      </c>
      <c r="F137" s="148" t="s">
        <v>1313</v>
      </c>
      <c r="I137" s="149"/>
      <c r="L137" s="33"/>
      <c r="M137" s="150"/>
      <c r="T137" s="54"/>
      <c r="AT137" s="18" t="s">
        <v>189</v>
      </c>
      <c r="AU137" s="18" t="s">
        <v>84</v>
      </c>
    </row>
    <row r="138" spans="2:65" s="1" customFormat="1" ht="16.5" customHeight="1">
      <c r="B138" s="133"/>
      <c r="C138" s="134" t="s">
        <v>361</v>
      </c>
      <c r="D138" s="134" t="s">
        <v>184</v>
      </c>
      <c r="E138" s="135" t="s">
        <v>1315</v>
      </c>
      <c r="F138" s="136" t="s">
        <v>1316</v>
      </c>
      <c r="G138" s="137" t="s">
        <v>1244</v>
      </c>
      <c r="H138" s="138">
        <v>1</v>
      </c>
      <c r="I138" s="139"/>
      <c r="J138" s="140">
        <f>ROUND(I138*H138,2)</f>
        <v>0</v>
      </c>
      <c r="K138" s="136" t="s">
        <v>3</v>
      </c>
      <c r="L138" s="33"/>
      <c r="M138" s="141" t="s">
        <v>3</v>
      </c>
      <c r="N138" s="142" t="s">
        <v>45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291</v>
      </c>
      <c r="AT138" s="145" t="s">
        <v>184</v>
      </c>
      <c r="AU138" s="145" t="s">
        <v>84</v>
      </c>
      <c r="AY138" s="18" t="s">
        <v>179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8" t="s">
        <v>78</v>
      </c>
      <c r="BK138" s="146">
        <f>ROUND(I138*H138,2)</f>
        <v>0</v>
      </c>
      <c r="BL138" s="18" t="s">
        <v>291</v>
      </c>
      <c r="BM138" s="145" t="s">
        <v>1317</v>
      </c>
    </row>
    <row r="139" spans="2:65" s="1" customFormat="1">
      <c r="B139" s="33"/>
      <c r="D139" s="147" t="s">
        <v>189</v>
      </c>
      <c r="F139" s="148" t="s">
        <v>1316</v>
      </c>
      <c r="I139" s="149"/>
      <c r="L139" s="33"/>
      <c r="M139" s="150"/>
      <c r="T139" s="54"/>
      <c r="AT139" s="18" t="s">
        <v>189</v>
      </c>
      <c r="AU139" s="18" t="s">
        <v>84</v>
      </c>
    </row>
    <row r="140" spans="2:65" s="1" customFormat="1" ht="16.5" customHeight="1">
      <c r="B140" s="133"/>
      <c r="C140" s="134" t="s">
        <v>369</v>
      </c>
      <c r="D140" s="134" t="s">
        <v>184</v>
      </c>
      <c r="E140" s="135" t="s">
        <v>1318</v>
      </c>
      <c r="F140" s="136" t="s">
        <v>1319</v>
      </c>
      <c r="G140" s="137" t="s">
        <v>1244</v>
      </c>
      <c r="H140" s="138">
        <v>1</v>
      </c>
      <c r="I140" s="139"/>
      <c r="J140" s="140">
        <f>ROUND(I140*H140,2)</f>
        <v>0</v>
      </c>
      <c r="K140" s="136" t="s">
        <v>3</v>
      </c>
      <c r="L140" s="33"/>
      <c r="M140" s="141" t="s">
        <v>3</v>
      </c>
      <c r="N140" s="142" t="s">
        <v>45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291</v>
      </c>
      <c r="AT140" s="145" t="s">
        <v>184</v>
      </c>
      <c r="AU140" s="145" t="s">
        <v>84</v>
      </c>
      <c r="AY140" s="18" t="s">
        <v>179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8" t="s">
        <v>78</v>
      </c>
      <c r="BK140" s="146">
        <f>ROUND(I140*H140,2)</f>
        <v>0</v>
      </c>
      <c r="BL140" s="18" t="s">
        <v>291</v>
      </c>
      <c r="BM140" s="145" t="s">
        <v>1320</v>
      </c>
    </row>
    <row r="141" spans="2:65" s="1" customFormat="1">
      <c r="B141" s="33"/>
      <c r="D141" s="147" t="s">
        <v>189</v>
      </c>
      <c r="F141" s="148" t="s">
        <v>1319</v>
      </c>
      <c r="I141" s="149"/>
      <c r="L141" s="33"/>
      <c r="M141" s="150"/>
      <c r="T141" s="54"/>
      <c r="AT141" s="18" t="s">
        <v>189</v>
      </c>
      <c r="AU141" s="18" t="s">
        <v>84</v>
      </c>
    </row>
    <row r="142" spans="2:65" s="1" customFormat="1" ht="16.5" customHeight="1">
      <c r="B142" s="133"/>
      <c r="C142" s="134" t="s">
        <v>374</v>
      </c>
      <c r="D142" s="134" t="s">
        <v>184</v>
      </c>
      <c r="E142" s="135" t="s">
        <v>1321</v>
      </c>
      <c r="F142" s="136" t="s">
        <v>1322</v>
      </c>
      <c r="G142" s="137" t="s">
        <v>1244</v>
      </c>
      <c r="H142" s="138">
        <v>1</v>
      </c>
      <c r="I142" s="139"/>
      <c r="J142" s="140">
        <f>ROUND(I142*H142,2)</f>
        <v>0</v>
      </c>
      <c r="K142" s="136" t="s">
        <v>3</v>
      </c>
      <c r="L142" s="33"/>
      <c r="M142" s="141" t="s">
        <v>3</v>
      </c>
      <c r="N142" s="142" t="s">
        <v>45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291</v>
      </c>
      <c r="AT142" s="145" t="s">
        <v>184</v>
      </c>
      <c r="AU142" s="145" t="s">
        <v>84</v>
      </c>
      <c r="AY142" s="18" t="s">
        <v>179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8" t="s">
        <v>78</v>
      </c>
      <c r="BK142" s="146">
        <f>ROUND(I142*H142,2)</f>
        <v>0</v>
      </c>
      <c r="BL142" s="18" t="s">
        <v>291</v>
      </c>
      <c r="BM142" s="145" t="s">
        <v>1323</v>
      </c>
    </row>
    <row r="143" spans="2:65" s="1" customFormat="1">
      <c r="B143" s="33"/>
      <c r="D143" s="147" t="s">
        <v>189</v>
      </c>
      <c r="F143" s="148" t="s">
        <v>1322</v>
      </c>
      <c r="I143" s="149"/>
      <c r="L143" s="33"/>
      <c r="M143" s="150"/>
      <c r="T143" s="54"/>
      <c r="AT143" s="18" t="s">
        <v>189</v>
      </c>
      <c r="AU143" s="18" t="s">
        <v>84</v>
      </c>
    </row>
    <row r="144" spans="2:65" s="1" customFormat="1" ht="16.5" customHeight="1">
      <c r="B144" s="133"/>
      <c r="C144" s="134" t="s">
        <v>379</v>
      </c>
      <c r="D144" s="134" t="s">
        <v>184</v>
      </c>
      <c r="E144" s="135" t="s">
        <v>1324</v>
      </c>
      <c r="F144" s="136" t="s">
        <v>1325</v>
      </c>
      <c r="G144" s="137" t="s">
        <v>1244</v>
      </c>
      <c r="H144" s="138">
        <v>1</v>
      </c>
      <c r="I144" s="139"/>
      <c r="J144" s="140">
        <f>ROUND(I144*H144,2)</f>
        <v>0</v>
      </c>
      <c r="K144" s="136" t="s">
        <v>3</v>
      </c>
      <c r="L144" s="33"/>
      <c r="M144" s="141" t="s">
        <v>3</v>
      </c>
      <c r="N144" s="142" t="s">
        <v>45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291</v>
      </c>
      <c r="AT144" s="145" t="s">
        <v>184</v>
      </c>
      <c r="AU144" s="145" t="s">
        <v>84</v>
      </c>
      <c r="AY144" s="18" t="s">
        <v>179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8" t="s">
        <v>78</v>
      </c>
      <c r="BK144" s="146">
        <f>ROUND(I144*H144,2)</f>
        <v>0</v>
      </c>
      <c r="BL144" s="18" t="s">
        <v>291</v>
      </c>
      <c r="BM144" s="145" t="s">
        <v>1326</v>
      </c>
    </row>
    <row r="145" spans="2:65" s="1" customFormat="1">
      <c r="B145" s="33"/>
      <c r="D145" s="147" t="s">
        <v>189</v>
      </c>
      <c r="F145" s="148" t="s">
        <v>1325</v>
      </c>
      <c r="I145" s="149"/>
      <c r="L145" s="33"/>
      <c r="M145" s="150"/>
      <c r="T145" s="54"/>
      <c r="AT145" s="18" t="s">
        <v>189</v>
      </c>
      <c r="AU145" s="18" t="s">
        <v>84</v>
      </c>
    </row>
    <row r="146" spans="2:65" s="1" customFormat="1" ht="24.2" customHeight="1">
      <c r="B146" s="133"/>
      <c r="C146" s="134" t="s">
        <v>385</v>
      </c>
      <c r="D146" s="134" t="s">
        <v>184</v>
      </c>
      <c r="E146" s="135" t="s">
        <v>1296</v>
      </c>
      <c r="F146" s="136" t="s">
        <v>1297</v>
      </c>
      <c r="G146" s="137" t="s">
        <v>107</v>
      </c>
      <c r="H146" s="138">
        <v>5</v>
      </c>
      <c r="I146" s="139"/>
      <c r="J146" s="140">
        <f>ROUND(I146*H146,2)</f>
        <v>0</v>
      </c>
      <c r="K146" s="136" t="s">
        <v>3</v>
      </c>
      <c r="L146" s="33"/>
      <c r="M146" s="141" t="s">
        <v>3</v>
      </c>
      <c r="N146" s="142" t="s">
        <v>45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291</v>
      </c>
      <c r="AT146" s="145" t="s">
        <v>184</v>
      </c>
      <c r="AU146" s="145" t="s">
        <v>84</v>
      </c>
      <c r="AY146" s="18" t="s">
        <v>179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8" t="s">
        <v>78</v>
      </c>
      <c r="BK146" s="146">
        <f>ROUND(I146*H146,2)</f>
        <v>0</v>
      </c>
      <c r="BL146" s="18" t="s">
        <v>291</v>
      </c>
      <c r="BM146" s="145" t="s">
        <v>1327</v>
      </c>
    </row>
    <row r="147" spans="2:65" s="1" customFormat="1" ht="19.5">
      <c r="B147" s="33"/>
      <c r="D147" s="147" t="s">
        <v>189</v>
      </c>
      <c r="F147" s="148" t="s">
        <v>1297</v>
      </c>
      <c r="I147" s="149"/>
      <c r="L147" s="33"/>
      <c r="M147" s="150"/>
      <c r="T147" s="54"/>
      <c r="AT147" s="18" t="s">
        <v>189</v>
      </c>
      <c r="AU147" s="18" t="s">
        <v>84</v>
      </c>
    </row>
    <row r="148" spans="2:65" s="1" customFormat="1" ht="16.5" customHeight="1">
      <c r="B148" s="133"/>
      <c r="C148" s="134" t="s">
        <v>393</v>
      </c>
      <c r="D148" s="134" t="s">
        <v>184</v>
      </c>
      <c r="E148" s="135" t="s">
        <v>1328</v>
      </c>
      <c r="F148" s="136" t="s">
        <v>1329</v>
      </c>
      <c r="G148" s="137" t="s">
        <v>757</v>
      </c>
      <c r="H148" s="138">
        <v>1</v>
      </c>
      <c r="I148" s="139"/>
      <c r="J148" s="140">
        <f>ROUND(I148*H148,2)</f>
        <v>0</v>
      </c>
      <c r="K148" s="136" t="s">
        <v>3</v>
      </c>
      <c r="L148" s="33"/>
      <c r="M148" s="141" t="s">
        <v>3</v>
      </c>
      <c r="N148" s="142" t="s">
        <v>45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291</v>
      </c>
      <c r="AT148" s="145" t="s">
        <v>184</v>
      </c>
      <c r="AU148" s="145" t="s">
        <v>84</v>
      </c>
      <c r="AY148" s="18" t="s">
        <v>179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8" t="s">
        <v>78</v>
      </c>
      <c r="BK148" s="146">
        <f>ROUND(I148*H148,2)</f>
        <v>0</v>
      </c>
      <c r="BL148" s="18" t="s">
        <v>291</v>
      </c>
      <c r="BM148" s="145" t="s">
        <v>1330</v>
      </c>
    </row>
    <row r="149" spans="2:65" s="1" customFormat="1">
      <c r="B149" s="33"/>
      <c r="D149" s="147" t="s">
        <v>189</v>
      </c>
      <c r="F149" s="148" t="s">
        <v>1329</v>
      </c>
      <c r="I149" s="149"/>
      <c r="L149" s="33"/>
      <c r="M149" s="150"/>
      <c r="T149" s="54"/>
      <c r="AT149" s="18" t="s">
        <v>189</v>
      </c>
      <c r="AU149" s="18" t="s">
        <v>84</v>
      </c>
    </row>
    <row r="150" spans="2:65" s="1" customFormat="1" ht="16.5" customHeight="1">
      <c r="B150" s="133"/>
      <c r="C150" s="134" t="s">
        <v>399</v>
      </c>
      <c r="D150" s="134" t="s">
        <v>184</v>
      </c>
      <c r="E150" s="135" t="s">
        <v>1331</v>
      </c>
      <c r="F150" s="136" t="s">
        <v>1332</v>
      </c>
      <c r="G150" s="137" t="s">
        <v>757</v>
      </c>
      <c r="H150" s="138">
        <v>1</v>
      </c>
      <c r="I150" s="139"/>
      <c r="J150" s="140">
        <f>ROUND(I150*H150,2)</f>
        <v>0</v>
      </c>
      <c r="K150" s="136" t="s">
        <v>3</v>
      </c>
      <c r="L150" s="33"/>
      <c r="M150" s="141" t="s">
        <v>3</v>
      </c>
      <c r="N150" s="142" t="s">
        <v>45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291</v>
      </c>
      <c r="AT150" s="145" t="s">
        <v>184</v>
      </c>
      <c r="AU150" s="145" t="s">
        <v>84</v>
      </c>
      <c r="AY150" s="18" t="s">
        <v>179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8" t="s">
        <v>78</v>
      </c>
      <c r="BK150" s="146">
        <f>ROUND(I150*H150,2)</f>
        <v>0</v>
      </c>
      <c r="BL150" s="18" t="s">
        <v>291</v>
      </c>
      <c r="BM150" s="145" t="s">
        <v>1333</v>
      </c>
    </row>
    <row r="151" spans="2:65" s="1" customFormat="1">
      <c r="B151" s="33"/>
      <c r="D151" s="147" t="s">
        <v>189</v>
      </c>
      <c r="F151" s="148" t="s">
        <v>1332</v>
      </c>
      <c r="I151" s="149"/>
      <c r="L151" s="33"/>
      <c r="M151" s="150"/>
      <c r="T151" s="54"/>
      <c r="AT151" s="18" t="s">
        <v>189</v>
      </c>
      <c r="AU151" s="18" t="s">
        <v>84</v>
      </c>
    </row>
    <row r="152" spans="2:65" s="1" customFormat="1" ht="55.5" customHeight="1">
      <c r="B152" s="133"/>
      <c r="C152" s="134" t="s">
        <v>382</v>
      </c>
      <c r="D152" s="134" t="s">
        <v>184</v>
      </c>
      <c r="E152" s="135" t="s">
        <v>1334</v>
      </c>
      <c r="F152" s="136" t="s">
        <v>1335</v>
      </c>
      <c r="G152" s="137" t="s">
        <v>757</v>
      </c>
      <c r="H152" s="138">
        <v>1</v>
      </c>
      <c r="I152" s="139"/>
      <c r="J152" s="140">
        <f>ROUND(I152*H152,2)</f>
        <v>0</v>
      </c>
      <c r="K152" s="136" t="s">
        <v>3</v>
      </c>
      <c r="L152" s="33"/>
      <c r="M152" s="141" t="s">
        <v>3</v>
      </c>
      <c r="N152" s="142" t="s">
        <v>45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291</v>
      </c>
      <c r="AT152" s="145" t="s">
        <v>184</v>
      </c>
      <c r="AU152" s="145" t="s">
        <v>84</v>
      </c>
      <c r="AY152" s="18" t="s">
        <v>179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8" t="s">
        <v>78</v>
      </c>
      <c r="BK152" s="146">
        <f>ROUND(I152*H152,2)</f>
        <v>0</v>
      </c>
      <c r="BL152" s="18" t="s">
        <v>291</v>
      </c>
      <c r="BM152" s="145" t="s">
        <v>1336</v>
      </c>
    </row>
    <row r="153" spans="2:65" s="1" customFormat="1" ht="29.25">
      <c r="B153" s="33"/>
      <c r="D153" s="147" t="s">
        <v>189</v>
      </c>
      <c r="F153" s="148" t="s">
        <v>1335</v>
      </c>
      <c r="I153" s="149"/>
      <c r="L153" s="33"/>
      <c r="M153" s="150"/>
      <c r="T153" s="54"/>
      <c r="AT153" s="18" t="s">
        <v>189</v>
      </c>
      <c r="AU153" s="18" t="s">
        <v>84</v>
      </c>
    </row>
    <row r="154" spans="2:65" s="11" customFormat="1" ht="20.85" customHeight="1">
      <c r="B154" s="121"/>
      <c r="D154" s="122" t="s">
        <v>73</v>
      </c>
      <c r="E154" s="131" t="s">
        <v>82</v>
      </c>
      <c r="F154" s="131" t="s">
        <v>1337</v>
      </c>
      <c r="I154" s="124"/>
      <c r="J154" s="132">
        <f>BK154</f>
        <v>0</v>
      </c>
      <c r="L154" s="121"/>
      <c r="M154" s="126"/>
      <c r="P154" s="127">
        <f>SUM(P155:P202)</f>
        <v>0</v>
      </c>
      <c r="R154" s="127">
        <f>SUM(R155:R202)</f>
        <v>0</v>
      </c>
      <c r="T154" s="128">
        <f>SUM(T155:T202)</f>
        <v>0</v>
      </c>
      <c r="AR154" s="122" t="s">
        <v>78</v>
      </c>
      <c r="AT154" s="129" t="s">
        <v>73</v>
      </c>
      <c r="AU154" s="129" t="s">
        <v>82</v>
      </c>
      <c r="AY154" s="122" t="s">
        <v>179</v>
      </c>
      <c r="BK154" s="130">
        <f>SUM(BK155:BK202)</f>
        <v>0</v>
      </c>
    </row>
    <row r="155" spans="2:65" s="1" customFormat="1" ht="78" customHeight="1">
      <c r="B155" s="133"/>
      <c r="C155" s="134" t="s">
        <v>411</v>
      </c>
      <c r="D155" s="134" t="s">
        <v>184</v>
      </c>
      <c r="E155" s="135" t="s">
        <v>1338</v>
      </c>
      <c r="F155" s="136" t="s">
        <v>1339</v>
      </c>
      <c r="G155" s="137" t="s">
        <v>1244</v>
      </c>
      <c r="H155" s="138">
        <v>1</v>
      </c>
      <c r="I155" s="139"/>
      <c r="J155" s="140">
        <f>ROUND(I155*H155,2)</f>
        <v>0</v>
      </c>
      <c r="K155" s="136" t="s">
        <v>3</v>
      </c>
      <c r="L155" s="33"/>
      <c r="M155" s="141" t="s">
        <v>3</v>
      </c>
      <c r="N155" s="142" t="s">
        <v>45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291</v>
      </c>
      <c r="AT155" s="145" t="s">
        <v>184</v>
      </c>
      <c r="AU155" s="145" t="s">
        <v>84</v>
      </c>
      <c r="AY155" s="18" t="s">
        <v>179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8" t="s">
        <v>78</v>
      </c>
      <c r="BK155" s="146">
        <f>ROUND(I155*H155,2)</f>
        <v>0</v>
      </c>
      <c r="BL155" s="18" t="s">
        <v>291</v>
      </c>
      <c r="BM155" s="145" t="s">
        <v>1340</v>
      </c>
    </row>
    <row r="156" spans="2:65" s="1" customFormat="1" ht="156">
      <c r="B156" s="33"/>
      <c r="D156" s="147" t="s">
        <v>189</v>
      </c>
      <c r="F156" s="148" t="s">
        <v>1341</v>
      </c>
      <c r="I156" s="149"/>
      <c r="L156" s="33"/>
      <c r="M156" s="150"/>
      <c r="T156" s="54"/>
      <c r="AT156" s="18" t="s">
        <v>189</v>
      </c>
      <c r="AU156" s="18" t="s">
        <v>84</v>
      </c>
    </row>
    <row r="157" spans="2:65" s="1" customFormat="1" ht="21.75" customHeight="1">
      <c r="B157" s="133"/>
      <c r="C157" s="134" t="s">
        <v>417</v>
      </c>
      <c r="D157" s="134" t="s">
        <v>184</v>
      </c>
      <c r="E157" s="135" t="s">
        <v>1342</v>
      </c>
      <c r="F157" s="136" t="s">
        <v>1248</v>
      </c>
      <c r="G157" s="137" t="s">
        <v>1244</v>
      </c>
      <c r="H157" s="138">
        <v>2</v>
      </c>
      <c r="I157" s="139"/>
      <c r="J157" s="140">
        <f>ROUND(I157*H157,2)</f>
        <v>0</v>
      </c>
      <c r="K157" s="136" t="s">
        <v>3</v>
      </c>
      <c r="L157" s="33"/>
      <c r="M157" s="141" t="s">
        <v>3</v>
      </c>
      <c r="N157" s="142" t="s">
        <v>45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AR157" s="145" t="s">
        <v>291</v>
      </c>
      <c r="AT157" s="145" t="s">
        <v>184</v>
      </c>
      <c r="AU157" s="145" t="s">
        <v>84</v>
      </c>
      <c r="AY157" s="18" t="s">
        <v>179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8" t="s">
        <v>78</v>
      </c>
      <c r="BK157" s="146">
        <f>ROUND(I157*H157,2)</f>
        <v>0</v>
      </c>
      <c r="BL157" s="18" t="s">
        <v>291</v>
      </c>
      <c r="BM157" s="145" t="s">
        <v>1343</v>
      </c>
    </row>
    <row r="158" spans="2:65" s="1" customFormat="1">
      <c r="B158" s="33"/>
      <c r="D158" s="147" t="s">
        <v>189</v>
      </c>
      <c r="F158" s="148" t="s">
        <v>1248</v>
      </c>
      <c r="I158" s="149"/>
      <c r="L158" s="33"/>
      <c r="M158" s="150"/>
      <c r="T158" s="54"/>
      <c r="AT158" s="18" t="s">
        <v>189</v>
      </c>
      <c r="AU158" s="18" t="s">
        <v>84</v>
      </c>
    </row>
    <row r="159" spans="2:65" s="1" customFormat="1" ht="21.75" customHeight="1">
      <c r="B159" s="133"/>
      <c r="C159" s="134" t="s">
        <v>427</v>
      </c>
      <c r="D159" s="134" t="s">
        <v>184</v>
      </c>
      <c r="E159" s="135" t="s">
        <v>1344</v>
      </c>
      <c r="F159" s="136" t="s">
        <v>1345</v>
      </c>
      <c r="G159" s="137" t="s">
        <v>1244</v>
      </c>
      <c r="H159" s="138">
        <v>1</v>
      </c>
      <c r="I159" s="139"/>
      <c r="J159" s="140">
        <f>ROUND(I159*H159,2)</f>
        <v>0</v>
      </c>
      <c r="K159" s="136" t="s">
        <v>3</v>
      </c>
      <c r="L159" s="33"/>
      <c r="M159" s="141" t="s">
        <v>3</v>
      </c>
      <c r="N159" s="142" t="s">
        <v>45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AR159" s="145" t="s">
        <v>291</v>
      </c>
      <c r="AT159" s="145" t="s">
        <v>184</v>
      </c>
      <c r="AU159" s="145" t="s">
        <v>84</v>
      </c>
      <c r="AY159" s="18" t="s">
        <v>179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8" t="s">
        <v>78</v>
      </c>
      <c r="BK159" s="146">
        <f>ROUND(I159*H159,2)</f>
        <v>0</v>
      </c>
      <c r="BL159" s="18" t="s">
        <v>291</v>
      </c>
      <c r="BM159" s="145" t="s">
        <v>1346</v>
      </c>
    </row>
    <row r="160" spans="2:65" s="1" customFormat="1">
      <c r="B160" s="33"/>
      <c r="D160" s="147" t="s">
        <v>189</v>
      </c>
      <c r="F160" s="148" t="s">
        <v>1345</v>
      </c>
      <c r="I160" s="149"/>
      <c r="L160" s="33"/>
      <c r="M160" s="150"/>
      <c r="T160" s="54"/>
      <c r="AT160" s="18" t="s">
        <v>189</v>
      </c>
      <c r="AU160" s="18" t="s">
        <v>84</v>
      </c>
    </row>
    <row r="161" spans="2:65" s="1" customFormat="1" ht="16.5" customHeight="1">
      <c r="B161" s="133"/>
      <c r="C161" s="134" t="s">
        <v>434</v>
      </c>
      <c r="D161" s="134" t="s">
        <v>184</v>
      </c>
      <c r="E161" s="135" t="s">
        <v>1347</v>
      </c>
      <c r="F161" s="136" t="s">
        <v>1348</v>
      </c>
      <c r="G161" s="137" t="s">
        <v>1244</v>
      </c>
      <c r="H161" s="138">
        <v>1</v>
      </c>
      <c r="I161" s="139"/>
      <c r="J161" s="140">
        <f>ROUND(I161*H161,2)</f>
        <v>0</v>
      </c>
      <c r="K161" s="136" t="s">
        <v>3</v>
      </c>
      <c r="L161" s="33"/>
      <c r="M161" s="141" t="s">
        <v>3</v>
      </c>
      <c r="N161" s="142" t="s">
        <v>45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AR161" s="145" t="s">
        <v>291</v>
      </c>
      <c r="AT161" s="145" t="s">
        <v>184</v>
      </c>
      <c r="AU161" s="145" t="s">
        <v>84</v>
      </c>
      <c r="AY161" s="18" t="s">
        <v>179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8" t="s">
        <v>78</v>
      </c>
      <c r="BK161" s="146">
        <f>ROUND(I161*H161,2)</f>
        <v>0</v>
      </c>
      <c r="BL161" s="18" t="s">
        <v>291</v>
      </c>
      <c r="BM161" s="145" t="s">
        <v>1349</v>
      </c>
    </row>
    <row r="162" spans="2:65" s="1" customFormat="1">
      <c r="B162" s="33"/>
      <c r="D162" s="147" t="s">
        <v>189</v>
      </c>
      <c r="F162" s="148" t="s">
        <v>1348</v>
      </c>
      <c r="I162" s="149"/>
      <c r="L162" s="33"/>
      <c r="M162" s="150"/>
      <c r="T162" s="54"/>
      <c r="AT162" s="18" t="s">
        <v>189</v>
      </c>
      <c r="AU162" s="18" t="s">
        <v>84</v>
      </c>
    </row>
    <row r="163" spans="2:65" s="1" customFormat="1" ht="21.75" customHeight="1">
      <c r="B163" s="133"/>
      <c r="C163" s="134" t="s">
        <v>441</v>
      </c>
      <c r="D163" s="134" t="s">
        <v>184</v>
      </c>
      <c r="E163" s="135" t="s">
        <v>1350</v>
      </c>
      <c r="F163" s="136" t="s">
        <v>1351</v>
      </c>
      <c r="G163" s="137" t="s">
        <v>1244</v>
      </c>
      <c r="H163" s="138">
        <v>4</v>
      </c>
      <c r="I163" s="139"/>
      <c r="J163" s="140">
        <f>ROUND(I163*H163,2)</f>
        <v>0</v>
      </c>
      <c r="K163" s="136" t="s">
        <v>3</v>
      </c>
      <c r="L163" s="33"/>
      <c r="M163" s="141" t="s">
        <v>3</v>
      </c>
      <c r="N163" s="142" t="s">
        <v>45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291</v>
      </c>
      <c r="AT163" s="145" t="s">
        <v>184</v>
      </c>
      <c r="AU163" s="145" t="s">
        <v>84</v>
      </c>
      <c r="AY163" s="18" t="s">
        <v>179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8" t="s">
        <v>78</v>
      </c>
      <c r="BK163" s="146">
        <f>ROUND(I163*H163,2)</f>
        <v>0</v>
      </c>
      <c r="BL163" s="18" t="s">
        <v>291</v>
      </c>
      <c r="BM163" s="145" t="s">
        <v>1352</v>
      </c>
    </row>
    <row r="164" spans="2:65" s="1" customFormat="1">
      <c r="B164" s="33"/>
      <c r="D164" s="147" t="s">
        <v>189</v>
      </c>
      <c r="F164" s="148" t="s">
        <v>1351</v>
      </c>
      <c r="I164" s="149"/>
      <c r="L164" s="33"/>
      <c r="M164" s="150"/>
      <c r="T164" s="54"/>
      <c r="AT164" s="18" t="s">
        <v>189</v>
      </c>
      <c r="AU164" s="18" t="s">
        <v>84</v>
      </c>
    </row>
    <row r="165" spans="2:65" s="1" customFormat="1" ht="16.5" customHeight="1">
      <c r="B165" s="133"/>
      <c r="C165" s="134" t="s">
        <v>448</v>
      </c>
      <c r="D165" s="134" t="s">
        <v>184</v>
      </c>
      <c r="E165" s="135" t="s">
        <v>1353</v>
      </c>
      <c r="F165" s="136" t="s">
        <v>1354</v>
      </c>
      <c r="G165" s="137" t="s">
        <v>1244</v>
      </c>
      <c r="H165" s="138">
        <v>2</v>
      </c>
      <c r="I165" s="139"/>
      <c r="J165" s="140">
        <f>ROUND(I165*H165,2)</f>
        <v>0</v>
      </c>
      <c r="K165" s="136" t="s">
        <v>3</v>
      </c>
      <c r="L165" s="33"/>
      <c r="M165" s="141" t="s">
        <v>3</v>
      </c>
      <c r="N165" s="142" t="s">
        <v>45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AR165" s="145" t="s">
        <v>291</v>
      </c>
      <c r="AT165" s="145" t="s">
        <v>184</v>
      </c>
      <c r="AU165" s="145" t="s">
        <v>84</v>
      </c>
      <c r="AY165" s="18" t="s">
        <v>179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8" t="s">
        <v>78</v>
      </c>
      <c r="BK165" s="146">
        <f>ROUND(I165*H165,2)</f>
        <v>0</v>
      </c>
      <c r="BL165" s="18" t="s">
        <v>291</v>
      </c>
      <c r="BM165" s="145" t="s">
        <v>1355</v>
      </c>
    </row>
    <row r="166" spans="2:65" s="1" customFormat="1">
      <c r="B166" s="33"/>
      <c r="D166" s="147" t="s">
        <v>189</v>
      </c>
      <c r="F166" s="148" t="s">
        <v>1354</v>
      </c>
      <c r="I166" s="149"/>
      <c r="L166" s="33"/>
      <c r="M166" s="150"/>
      <c r="T166" s="54"/>
      <c r="AT166" s="18" t="s">
        <v>189</v>
      </c>
      <c r="AU166" s="18" t="s">
        <v>84</v>
      </c>
    </row>
    <row r="167" spans="2:65" s="1" customFormat="1" ht="24.2" customHeight="1">
      <c r="B167" s="133"/>
      <c r="C167" s="134" t="s">
        <v>455</v>
      </c>
      <c r="D167" s="134" t="s">
        <v>184</v>
      </c>
      <c r="E167" s="135" t="s">
        <v>1356</v>
      </c>
      <c r="F167" s="136" t="s">
        <v>1357</v>
      </c>
      <c r="G167" s="137" t="s">
        <v>1244</v>
      </c>
      <c r="H167" s="138">
        <v>2</v>
      </c>
      <c r="I167" s="139"/>
      <c r="J167" s="140">
        <f>ROUND(I167*H167,2)</f>
        <v>0</v>
      </c>
      <c r="K167" s="136" t="s">
        <v>3</v>
      </c>
      <c r="L167" s="33"/>
      <c r="M167" s="141" t="s">
        <v>3</v>
      </c>
      <c r="N167" s="142" t="s">
        <v>45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AR167" s="145" t="s">
        <v>291</v>
      </c>
      <c r="AT167" s="145" t="s">
        <v>184</v>
      </c>
      <c r="AU167" s="145" t="s">
        <v>84</v>
      </c>
      <c r="AY167" s="18" t="s">
        <v>179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8" t="s">
        <v>78</v>
      </c>
      <c r="BK167" s="146">
        <f>ROUND(I167*H167,2)</f>
        <v>0</v>
      </c>
      <c r="BL167" s="18" t="s">
        <v>291</v>
      </c>
      <c r="BM167" s="145" t="s">
        <v>1358</v>
      </c>
    </row>
    <row r="168" spans="2:65" s="1" customFormat="1" ht="19.5">
      <c r="B168" s="33"/>
      <c r="D168" s="147" t="s">
        <v>189</v>
      </c>
      <c r="F168" s="148" t="s">
        <v>1357</v>
      </c>
      <c r="I168" s="149"/>
      <c r="L168" s="33"/>
      <c r="M168" s="150"/>
      <c r="T168" s="54"/>
      <c r="AT168" s="18" t="s">
        <v>189</v>
      </c>
      <c r="AU168" s="18" t="s">
        <v>84</v>
      </c>
    </row>
    <row r="169" spans="2:65" s="1" customFormat="1" ht="24.2" customHeight="1">
      <c r="B169" s="133"/>
      <c r="C169" s="134" t="s">
        <v>461</v>
      </c>
      <c r="D169" s="134" t="s">
        <v>184</v>
      </c>
      <c r="E169" s="135" t="s">
        <v>1359</v>
      </c>
      <c r="F169" s="136" t="s">
        <v>1360</v>
      </c>
      <c r="G169" s="137" t="s">
        <v>1244</v>
      </c>
      <c r="H169" s="138">
        <v>2</v>
      </c>
      <c r="I169" s="139"/>
      <c r="J169" s="140">
        <f>ROUND(I169*H169,2)</f>
        <v>0</v>
      </c>
      <c r="K169" s="136" t="s">
        <v>3</v>
      </c>
      <c r="L169" s="33"/>
      <c r="M169" s="141" t="s">
        <v>3</v>
      </c>
      <c r="N169" s="142" t="s">
        <v>45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AR169" s="145" t="s">
        <v>291</v>
      </c>
      <c r="AT169" s="145" t="s">
        <v>184</v>
      </c>
      <c r="AU169" s="145" t="s">
        <v>84</v>
      </c>
      <c r="AY169" s="18" t="s">
        <v>179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8" t="s">
        <v>78</v>
      </c>
      <c r="BK169" s="146">
        <f>ROUND(I169*H169,2)</f>
        <v>0</v>
      </c>
      <c r="BL169" s="18" t="s">
        <v>291</v>
      </c>
      <c r="BM169" s="145" t="s">
        <v>1361</v>
      </c>
    </row>
    <row r="170" spans="2:65" s="1" customFormat="1" ht="19.5">
      <c r="B170" s="33"/>
      <c r="D170" s="147" t="s">
        <v>189</v>
      </c>
      <c r="F170" s="148" t="s">
        <v>1360</v>
      </c>
      <c r="I170" s="149"/>
      <c r="L170" s="33"/>
      <c r="M170" s="150"/>
      <c r="T170" s="54"/>
      <c r="AT170" s="18" t="s">
        <v>189</v>
      </c>
      <c r="AU170" s="18" t="s">
        <v>84</v>
      </c>
    </row>
    <row r="171" spans="2:65" s="1" customFormat="1" ht="24.2" customHeight="1">
      <c r="B171" s="133"/>
      <c r="C171" s="134" t="s">
        <v>467</v>
      </c>
      <c r="D171" s="134" t="s">
        <v>184</v>
      </c>
      <c r="E171" s="135" t="s">
        <v>1362</v>
      </c>
      <c r="F171" s="136" t="s">
        <v>1363</v>
      </c>
      <c r="G171" s="137" t="s">
        <v>1244</v>
      </c>
      <c r="H171" s="138">
        <v>2</v>
      </c>
      <c r="I171" s="139"/>
      <c r="J171" s="140">
        <f>ROUND(I171*H171,2)</f>
        <v>0</v>
      </c>
      <c r="K171" s="136" t="s">
        <v>3</v>
      </c>
      <c r="L171" s="33"/>
      <c r="M171" s="141" t="s">
        <v>3</v>
      </c>
      <c r="N171" s="142" t="s">
        <v>45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AR171" s="145" t="s">
        <v>291</v>
      </c>
      <c r="AT171" s="145" t="s">
        <v>184</v>
      </c>
      <c r="AU171" s="145" t="s">
        <v>84</v>
      </c>
      <c r="AY171" s="18" t="s">
        <v>179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8" t="s">
        <v>78</v>
      </c>
      <c r="BK171" s="146">
        <f>ROUND(I171*H171,2)</f>
        <v>0</v>
      </c>
      <c r="BL171" s="18" t="s">
        <v>291</v>
      </c>
      <c r="BM171" s="145" t="s">
        <v>1364</v>
      </c>
    </row>
    <row r="172" spans="2:65" s="1" customFormat="1" ht="19.5">
      <c r="B172" s="33"/>
      <c r="D172" s="147" t="s">
        <v>189</v>
      </c>
      <c r="F172" s="148" t="s">
        <v>1363</v>
      </c>
      <c r="I172" s="149"/>
      <c r="L172" s="33"/>
      <c r="M172" s="150"/>
      <c r="T172" s="54"/>
      <c r="AT172" s="18" t="s">
        <v>189</v>
      </c>
      <c r="AU172" s="18" t="s">
        <v>84</v>
      </c>
    </row>
    <row r="173" spans="2:65" s="1" customFormat="1" ht="24.2" customHeight="1">
      <c r="B173" s="133"/>
      <c r="C173" s="134" t="s">
        <v>473</v>
      </c>
      <c r="D173" s="134" t="s">
        <v>184</v>
      </c>
      <c r="E173" s="135" t="s">
        <v>1365</v>
      </c>
      <c r="F173" s="136" t="s">
        <v>1366</v>
      </c>
      <c r="G173" s="137" t="s">
        <v>1244</v>
      </c>
      <c r="H173" s="138">
        <v>2</v>
      </c>
      <c r="I173" s="139"/>
      <c r="J173" s="140">
        <f>ROUND(I173*H173,2)</f>
        <v>0</v>
      </c>
      <c r="K173" s="136" t="s">
        <v>3</v>
      </c>
      <c r="L173" s="33"/>
      <c r="M173" s="141" t="s">
        <v>3</v>
      </c>
      <c r="N173" s="142" t="s">
        <v>45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AR173" s="145" t="s">
        <v>291</v>
      </c>
      <c r="AT173" s="145" t="s">
        <v>184</v>
      </c>
      <c r="AU173" s="145" t="s">
        <v>84</v>
      </c>
      <c r="AY173" s="18" t="s">
        <v>179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8" t="s">
        <v>78</v>
      </c>
      <c r="BK173" s="146">
        <f>ROUND(I173*H173,2)</f>
        <v>0</v>
      </c>
      <c r="BL173" s="18" t="s">
        <v>291</v>
      </c>
      <c r="BM173" s="145" t="s">
        <v>1367</v>
      </c>
    </row>
    <row r="174" spans="2:65" s="1" customFormat="1" ht="19.5">
      <c r="B174" s="33"/>
      <c r="D174" s="147" t="s">
        <v>189</v>
      </c>
      <c r="F174" s="148" t="s">
        <v>1366</v>
      </c>
      <c r="I174" s="149"/>
      <c r="L174" s="33"/>
      <c r="M174" s="150"/>
      <c r="T174" s="54"/>
      <c r="AT174" s="18" t="s">
        <v>189</v>
      </c>
      <c r="AU174" s="18" t="s">
        <v>84</v>
      </c>
    </row>
    <row r="175" spans="2:65" s="1" customFormat="1" ht="24.2" customHeight="1">
      <c r="B175" s="133"/>
      <c r="C175" s="134" t="s">
        <v>479</v>
      </c>
      <c r="D175" s="134" t="s">
        <v>184</v>
      </c>
      <c r="E175" s="135" t="s">
        <v>1368</v>
      </c>
      <c r="F175" s="136" t="s">
        <v>1369</v>
      </c>
      <c r="G175" s="137" t="s">
        <v>1288</v>
      </c>
      <c r="H175" s="138">
        <v>12</v>
      </c>
      <c r="I175" s="139"/>
      <c r="J175" s="140">
        <f>ROUND(I175*H175,2)</f>
        <v>0</v>
      </c>
      <c r="K175" s="136" t="s">
        <v>3</v>
      </c>
      <c r="L175" s="33"/>
      <c r="M175" s="141" t="s">
        <v>3</v>
      </c>
      <c r="N175" s="142" t="s">
        <v>45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AR175" s="145" t="s">
        <v>291</v>
      </c>
      <c r="AT175" s="145" t="s">
        <v>184</v>
      </c>
      <c r="AU175" s="145" t="s">
        <v>84</v>
      </c>
      <c r="AY175" s="18" t="s">
        <v>179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8" t="s">
        <v>78</v>
      </c>
      <c r="BK175" s="146">
        <f>ROUND(I175*H175,2)</f>
        <v>0</v>
      </c>
      <c r="BL175" s="18" t="s">
        <v>291</v>
      </c>
      <c r="BM175" s="145" t="s">
        <v>1370</v>
      </c>
    </row>
    <row r="176" spans="2:65" s="1" customFormat="1" ht="19.5">
      <c r="B176" s="33"/>
      <c r="D176" s="147" t="s">
        <v>189</v>
      </c>
      <c r="F176" s="148" t="s">
        <v>1369</v>
      </c>
      <c r="I176" s="149"/>
      <c r="L176" s="33"/>
      <c r="M176" s="150"/>
      <c r="T176" s="54"/>
      <c r="AT176" s="18" t="s">
        <v>189</v>
      </c>
      <c r="AU176" s="18" t="s">
        <v>84</v>
      </c>
    </row>
    <row r="177" spans="2:65" s="1" customFormat="1" ht="16.5" customHeight="1">
      <c r="B177" s="133"/>
      <c r="C177" s="134" t="s">
        <v>486</v>
      </c>
      <c r="D177" s="134" t="s">
        <v>184</v>
      </c>
      <c r="E177" s="135" t="s">
        <v>1371</v>
      </c>
      <c r="F177" s="136" t="s">
        <v>1372</v>
      </c>
      <c r="G177" s="137" t="s">
        <v>1288</v>
      </c>
      <c r="H177" s="138">
        <v>12</v>
      </c>
      <c r="I177" s="139"/>
      <c r="J177" s="140">
        <f>ROUND(I177*H177,2)</f>
        <v>0</v>
      </c>
      <c r="K177" s="136" t="s">
        <v>3</v>
      </c>
      <c r="L177" s="33"/>
      <c r="M177" s="141" t="s">
        <v>3</v>
      </c>
      <c r="N177" s="142" t="s">
        <v>45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AR177" s="145" t="s">
        <v>291</v>
      </c>
      <c r="AT177" s="145" t="s">
        <v>184</v>
      </c>
      <c r="AU177" s="145" t="s">
        <v>84</v>
      </c>
      <c r="AY177" s="18" t="s">
        <v>179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8" t="s">
        <v>78</v>
      </c>
      <c r="BK177" s="146">
        <f>ROUND(I177*H177,2)</f>
        <v>0</v>
      </c>
      <c r="BL177" s="18" t="s">
        <v>291</v>
      </c>
      <c r="BM177" s="145" t="s">
        <v>1373</v>
      </c>
    </row>
    <row r="178" spans="2:65" s="1" customFormat="1">
      <c r="B178" s="33"/>
      <c r="D178" s="147" t="s">
        <v>189</v>
      </c>
      <c r="F178" s="148" t="s">
        <v>1372</v>
      </c>
      <c r="I178" s="149"/>
      <c r="L178" s="33"/>
      <c r="M178" s="150"/>
      <c r="T178" s="54"/>
      <c r="AT178" s="18" t="s">
        <v>189</v>
      </c>
      <c r="AU178" s="18" t="s">
        <v>84</v>
      </c>
    </row>
    <row r="179" spans="2:65" s="1" customFormat="1" ht="16.5" customHeight="1">
      <c r="B179" s="133"/>
      <c r="C179" s="134" t="s">
        <v>492</v>
      </c>
      <c r="D179" s="134" t="s">
        <v>184</v>
      </c>
      <c r="E179" s="135" t="s">
        <v>1309</v>
      </c>
      <c r="F179" s="136" t="s">
        <v>1310</v>
      </c>
      <c r="G179" s="137" t="s">
        <v>1244</v>
      </c>
      <c r="H179" s="138">
        <v>5</v>
      </c>
      <c r="I179" s="139"/>
      <c r="J179" s="140">
        <f>ROUND(I179*H179,2)</f>
        <v>0</v>
      </c>
      <c r="K179" s="136" t="s">
        <v>3</v>
      </c>
      <c r="L179" s="33"/>
      <c r="M179" s="141" t="s">
        <v>3</v>
      </c>
      <c r="N179" s="142" t="s">
        <v>45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291</v>
      </c>
      <c r="AT179" s="145" t="s">
        <v>184</v>
      </c>
      <c r="AU179" s="145" t="s">
        <v>84</v>
      </c>
      <c r="AY179" s="18" t="s">
        <v>179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8" t="s">
        <v>78</v>
      </c>
      <c r="BK179" s="146">
        <f>ROUND(I179*H179,2)</f>
        <v>0</v>
      </c>
      <c r="BL179" s="18" t="s">
        <v>291</v>
      </c>
      <c r="BM179" s="145" t="s">
        <v>1374</v>
      </c>
    </row>
    <row r="180" spans="2:65" s="1" customFormat="1">
      <c r="B180" s="33"/>
      <c r="D180" s="147" t="s">
        <v>189</v>
      </c>
      <c r="F180" s="148" t="s">
        <v>1310</v>
      </c>
      <c r="I180" s="149"/>
      <c r="L180" s="33"/>
      <c r="M180" s="150"/>
      <c r="T180" s="54"/>
      <c r="AT180" s="18" t="s">
        <v>189</v>
      </c>
      <c r="AU180" s="18" t="s">
        <v>84</v>
      </c>
    </row>
    <row r="181" spans="2:65" s="1" customFormat="1" ht="16.5" customHeight="1">
      <c r="B181" s="133"/>
      <c r="C181" s="134" t="s">
        <v>500</v>
      </c>
      <c r="D181" s="134" t="s">
        <v>184</v>
      </c>
      <c r="E181" s="135" t="s">
        <v>1375</v>
      </c>
      <c r="F181" s="136" t="s">
        <v>1376</v>
      </c>
      <c r="G181" s="137" t="s">
        <v>1244</v>
      </c>
      <c r="H181" s="138">
        <v>1</v>
      </c>
      <c r="I181" s="139"/>
      <c r="J181" s="140">
        <f>ROUND(I181*H181,2)</f>
        <v>0</v>
      </c>
      <c r="K181" s="136" t="s">
        <v>3</v>
      </c>
      <c r="L181" s="33"/>
      <c r="M181" s="141" t="s">
        <v>3</v>
      </c>
      <c r="N181" s="142" t="s">
        <v>45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AR181" s="145" t="s">
        <v>291</v>
      </c>
      <c r="AT181" s="145" t="s">
        <v>184</v>
      </c>
      <c r="AU181" s="145" t="s">
        <v>84</v>
      </c>
      <c r="AY181" s="18" t="s">
        <v>179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8" t="s">
        <v>78</v>
      </c>
      <c r="BK181" s="146">
        <f>ROUND(I181*H181,2)</f>
        <v>0</v>
      </c>
      <c r="BL181" s="18" t="s">
        <v>291</v>
      </c>
      <c r="BM181" s="145" t="s">
        <v>1377</v>
      </c>
    </row>
    <row r="182" spans="2:65" s="1" customFormat="1">
      <c r="B182" s="33"/>
      <c r="D182" s="147" t="s">
        <v>189</v>
      </c>
      <c r="F182" s="148" t="s">
        <v>1376</v>
      </c>
      <c r="I182" s="149"/>
      <c r="L182" s="33"/>
      <c r="M182" s="150"/>
      <c r="T182" s="54"/>
      <c r="AT182" s="18" t="s">
        <v>189</v>
      </c>
      <c r="AU182" s="18" t="s">
        <v>84</v>
      </c>
    </row>
    <row r="183" spans="2:65" s="1" customFormat="1" ht="16.5" customHeight="1">
      <c r="B183" s="133"/>
      <c r="C183" s="134" t="s">
        <v>509</v>
      </c>
      <c r="D183" s="134" t="s">
        <v>184</v>
      </c>
      <c r="E183" s="135" t="s">
        <v>1378</v>
      </c>
      <c r="F183" s="136" t="s">
        <v>1379</v>
      </c>
      <c r="G183" s="137" t="s">
        <v>1288</v>
      </c>
      <c r="H183" s="138">
        <v>3</v>
      </c>
      <c r="I183" s="139"/>
      <c r="J183" s="140">
        <f>ROUND(I183*H183,2)</f>
        <v>0</v>
      </c>
      <c r="K183" s="136" t="s">
        <v>3</v>
      </c>
      <c r="L183" s="33"/>
      <c r="M183" s="141" t="s">
        <v>3</v>
      </c>
      <c r="N183" s="142" t="s">
        <v>45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AR183" s="145" t="s">
        <v>291</v>
      </c>
      <c r="AT183" s="145" t="s">
        <v>184</v>
      </c>
      <c r="AU183" s="145" t="s">
        <v>84</v>
      </c>
      <c r="AY183" s="18" t="s">
        <v>179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8" t="s">
        <v>78</v>
      </c>
      <c r="BK183" s="146">
        <f>ROUND(I183*H183,2)</f>
        <v>0</v>
      </c>
      <c r="BL183" s="18" t="s">
        <v>291</v>
      </c>
      <c r="BM183" s="145" t="s">
        <v>1380</v>
      </c>
    </row>
    <row r="184" spans="2:65" s="1" customFormat="1">
      <c r="B184" s="33"/>
      <c r="D184" s="147" t="s">
        <v>189</v>
      </c>
      <c r="F184" s="148" t="s">
        <v>1379</v>
      </c>
      <c r="I184" s="149"/>
      <c r="L184" s="33"/>
      <c r="M184" s="150"/>
      <c r="T184" s="54"/>
      <c r="AT184" s="18" t="s">
        <v>189</v>
      </c>
      <c r="AU184" s="18" t="s">
        <v>84</v>
      </c>
    </row>
    <row r="185" spans="2:65" s="1" customFormat="1" ht="24.2" customHeight="1">
      <c r="B185" s="133"/>
      <c r="C185" s="134" t="s">
        <v>520</v>
      </c>
      <c r="D185" s="134" t="s">
        <v>184</v>
      </c>
      <c r="E185" s="135" t="s">
        <v>1381</v>
      </c>
      <c r="F185" s="136" t="s">
        <v>1382</v>
      </c>
      <c r="G185" s="137" t="s">
        <v>1288</v>
      </c>
      <c r="H185" s="138">
        <v>4</v>
      </c>
      <c r="I185" s="139"/>
      <c r="J185" s="140">
        <f>ROUND(I185*H185,2)</f>
        <v>0</v>
      </c>
      <c r="K185" s="136" t="s">
        <v>3</v>
      </c>
      <c r="L185" s="33"/>
      <c r="M185" s="141" t="s">
        <v>3</v>
      </c>
      <c r="N185" s="142" t="s">
        <v>45</v>
      </c>
      <c r="P185" s="143">
        <f>O185*H185</f>
        <v>0</v>
      </c>
      <c r="Q185" s="143">
        <v>0</v>
      </c>
      <c r="R185" s="143">
        <f>Q185*H185</f>
        <v>0</v>
      </c>
      <c r="S185" s="143">
        <v>0</v>
      </c>
      <c r="T185" s="144">
        <f>S185*H185</f>
        <v>0</v>
      </c>
      <c r="AR185" s="145" t="s">
        <v>291</v>
      </c>
      <c r="AT185" s="145" t="s">
        <v>184</v>
      </c>
      <c r="AU185" s="145" t="s">
        <v>84</v>
      </c>
      <c r="AY185" s="18" t="s">
        <v>179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8" t="s">
        <v>78</v>
      </c>
      <c r="BK185" s="146">
        <f>ROUND(I185*H185,2)</f>
        <v>0</v>
      </c>
      <c r="BL185" s="18" t="s">
        <v>291</v>
      </c>
      <c r="BM185" s="145" t="s">
        <v>1383</v>
      </c>
    </row>
    <row r="186" spans="2:65" s="1" customFormat="1" ht="19.5">
      <c r="B186" s="33"/>
      <c r="D186" s="147" t="s">
        <v>189</v>
      </c>
      <c r="F186" s="148" t="s">
        <v>1382</v>
      </c>
      <c r="I186" s="149"/>
      <c r="L186" s="33"/>
      <c r="M186" s="150"/>
      <c r="T186" s="54"/>
      <c r="AT186" s="18" t="s">
        <v>189</v>
      </c>
      <c r="AU186" s="18" t="s">
        <v>84</v>
      </c>
    </row>
    <row r="187" spans="2:65" s="1" customFormat="1" ht="24.2" customHeight="1">
      <c r="B187" s="133"/>
      <c r="C187" s="134" t="s">
        <v>528</v>
      </c>
      <c r="D187" s="134" t="s">
        <v>184</v>
      </c>
      <c r="E187" s="135" t="s">
        <v>1296</v>
      </c>
      <c r="F187" s="136" t="s">
        <v>1297</v>
      </c>
      <c r="G187" s="137" t="s">
        <v>107</v>
      </c>
      <c r="H187" s="138">
        <v>8</v>
      </c>
      <c r="I187" s="139"/>
      <c r="J187" s="140">
        <f>ROUND(I187*H187,2)</f>
        <v>0</v>
      </c>
      <c r="K187" s="136" t="s">
        <v>3</v>
      </c>
      <c r="L187" s="33"/>
      <c r="M187" s="141" t="s">
        <v>3</v>
      </c>
      <c r="N187" s="142" t="s">
        <v>45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291</v>
      </c>
      <c r="AT187" s="145" t="s">
        <v>184</v>
      </c>
      <c r="AU187" s="145" t="s">
        <v>84</v>
      </c>
      <c r="AY187" s="18" t="s">
        <v>179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8" t="s">
        <v>78</v>
      </c>
      <c r="BK187" s="146">
        <f>ROUND(I187*H187,2)</f>
        <v>0</v>
      </c>
      <c r="BL187" s="18" t="s">
        <v>291</v>
      </c>
      <c r="BM187" s="145" t="s">
        <v>1384</v>
      </c>
    </row>
    <row r="188" spans="2:65" s="1" customFormat="1" ht="19.5">
      <c r="B188" s="33"/>
      <c r="D188" s="147" t="s">
        <v>189</v>
      </c>
      <c r="F188" s="148" t="s">
        <v>1297</v>
      </c>
      <c r="I188" s="149"/>
      <c r="L188" s="33"/>
      <c r="M188" s="150"/>
      <c r="T188" s="54"/>
      <c r="AT188" s="18" t="s">
        <v>189</v>
      </c>
      <c r="AU188" s="18" t="s">
        <v>84</v>
      </c>
    </row>
    <row r="189" spans="2:65" s="1" customFormat="1" ht="16.5" customHeight="1">
      <c r="B189" s="133"/>
      <c r="C189" s="134" t="s">
        <v>535</v>
      </c>
      <c r="D189" s="134" t="s">
        <v>184</v>
      </c>
      <c r="E189" s="135" t="s">
        <v>1385</v>
      </c>
      <c r="F189" s="136" t="s">
        <v>1386</v>
      </c>
      <c r="G189" s="137" t="s">
        <v>1288</v>
      </c>
      <c r="H189" s="138">
        <v>10</v>
      </c>
      <c r="I189" s="139"/>
      <c r="J189" s="140">
        <f>ROUND(I189*H189,2)</f>
        <v>0</v>
      </c>
      <c r="K189" s="136" t="s">
        <v>3</v>
      </c>
      <c r="L189" s="33"/>
      <c r="M189" s="141" t="s">
        <v>3</v>
      </c>
      <c r="N189" s="142" t="s">
        <v>45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AR189" s="145" t="s">
        <v>291</v>
      </c>
      <c r="AT189" s="145" t="s">
        <v>184</v>
      </c>
      <c r="AU189" s="145" t="s">
        <v>84</v>
      </c>
      <c r="AY189" s="18" t="s">
        <v>179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8" t="s">
        <v>78</v>
      </c>
      <c r="BK189" s="146">
        <f>ROUND(I189*H189,2)</f>
        <v>0</v>
      </c>
      <c r="BL189" s="18" t="s">
        <v>291</v>
      </c>
      <c r="BM189" s="145" t="s">
        <v>1387</v>
      </c>
    </row>
    <row r="190" spans="2:65" s="1" customFormat="1">
      <c r="B190" s="33"/>
      <c r="D190" s="147" t="s">
        <v>189</v>
      </c>
      <c r="F190" s="148" t="s">
        <v>1386</v>
      </c>
      <c r="I190" s="149"/>
      <c r="L190" s="33"/>
      <c r="M190" s="150"/>
      <c r="T190" s="54"/>
      <c r="AT190" s="18" t="s">
        <v>189</v>
      </c>
      <c r="AU190" s="18" t="s">
        <v>84</v>
      </c>
    </row>
    <row r="191" spans="2:65" s="1" customFormat="1" ht="16.5" customHeight="1">
      <c r="B191" s="133"/>
      <c r="C191" s="134" t="s">
        <v>541</v>
      </c>
      <c r="D191" s="134" t="s">
        <v>184</v>
      </c>
      <c r="E191" s="135" t="s">
        <v>1309</v>
      </c>
      <c r="F191" s="136" t="s">
        <v>1310</v>
      </c>
      <c r="G191" s="137" t="s">
        <v>1244</v>
      </c>
      <c r="H191" s="138">
        <v>6</v>
      </c>
      <c r="I191" s="139"/>
      <c r="J191" s="140">
        <f>ROUND(I191*H191,2)</f>
        <v>0</v>
      </c>
      <c r="K191" s="136" t="s">
        <v>3</v>
      </c>
      <c r="L191" s="33"/>
      <c r="M191" s="141" t="s">
        <v>3</v>
      </c>
      <c r="N191" s="142" t="s">
        <v>45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291</v>
      </c>
      <c r="AT191" s="145" t="s">
        <v>184</v>
      </c>
      <c r="AU191" s="145" t="s">
        <v>84</v>
      </c>
      <c r="AY191" s="18" t="s">
        <v>179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8" t="s">
        <v>78</v>
      </c>
      <c r="BK191" s="146">
        <f>ROUND(I191*H191,2)</f>
        <v>0</v>
      </c>
      <c r="BL191" s="18" t="s">
        <v>291</v>
      </c>
      <c r="BM191" s="145" t="s">
        <v>1388</v>
      </c>
    </row>
    <row r="192" spans="2:65" s="1" customFormat="1">
      <c r="B192" s="33"/>
      <c r="D192" s="147" t="s">
        <v>189</v>
      </c>
      <c r="F192" s="148" t="s">
        <v>1310</v>
      </c>
      <c r="I192" s="149"/>
      <c r="L192" s="33"/>
      <c r="M192" s="150"/>
      <c r="T192" s="54"/>
      <c r="AT192" s="18" t="s">
        <v>189</v>
      </c>
      <c r="AU192" s="18" t="s">
        <v>84</v>
      </c>
    </row>
    <row r="193" spans="2:65" s="1" customFormat="1" ht="16.5" customHeight="1">
      <c r="B193" s="133"/>
      <c r="C193" s="134" t="s">
        <v>546</v>
      </c>
      <c r="D193" s="134" t="s">
        <v>184</v>
      </c>
      <c r="E193" s="135" t="s">
        <v>1378</v>
      </c>
      <c r="F193" s="136" t="s">
        <v>1379</v>
      </c>
      <c r="G193" s="137" t="s">
        <v>1288</v>
      </c>
      <c r="H193" s="138">
        <v>3</v>
      </c>
      <c r="I193" s="139"/>
      <c r="J193" s="140">
        <f>ROUND(I193*H193,2)</f>
        <v>0</v>
      </c>
      <c r="K193" s="136" t="s">
        <v>3</v>
      </c>
      <c r="L193" s="33"/>
      <c r="M193" s="141" t="s">
        <v>3</v>
      </c>
      <c r="N193" s="142" t="s">
        <v>45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AR193" s="145" t="s">
        <v>291</v>
      </c>
      <c r="AT193" s="145" t="s">
        <v>184</v>
      </c>
      <c r="AU193" s="145" t="s">
        <v>84</v>
      </c>
      <c r="AY193" s="18" t="s">
        <v>179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8" t="s">
        <v>78</v>
      </c>
      <c r="BK193" s="146">
        <f>ROUND(I193*H193,2)</f>
        <v>0</v>
      </c>
      <c r="BL193" s="18" t="s">
        <v>291</v>
      </c>
      <c r="BM193" s="145" t="s">
        <v>1389</v>
      </c>
    </row>
    <row r="194" spans="2:65" s="1" customFormat="1">
      <c r="B194" s="33"/>
      <c r="D194" s="147" t="s">
        <v>189</v>
      </c>
      <c r="F194" s="148" t="s">
        <v>1379</v>
      </c>
      <c r="I194" s="149"/>
      <c r="L194" s="33"/>
      <c r="M194" s="150"/>
      <c r="T194" s="54"/>
      <c r="AT194" s="18" t="s">
        <v>189</v>
      </c>
      <c r="AU194" s="18" t="s">
        <v>84</v>
      </c>
    </row>
    <row r="195" spans="2:65" s="1" customFormat="1" ht="16.5" customHeight="1">
      <c r="B195" s="133"/>
      <c r="C195" s="134" t="s">
        <v>552</v>
      </c>
      <c r="D195" s="134" t="s">
        <v>184</v>
      </c>
      <c r="E195" s="135" t="s">
        <v>1328</v>
      </c>
      <c r="F195" s="136" t="s">
        <v>1329</v>
      </c>
      <c r="G195" s="137" t="s">
        <v>757</v>
      </c>
      <c r="H195" s="138">
        <v>1</v>
      </c>
      <c r="I195" s="139"/>
      <c r="J195" s="140">
        <f>ROUND(I195*H195,2)</f>
        <v>0</v>
      </c>
      <c r="K195" s="136" t="s">
        <v>3</v>
      </c>
      <c r="L195" s="33"/>
      <c r="M195" s="141" t="s">
        <v>3</v>
      </c>
      <c r="N195" s="142" t="s">
        <v>45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AR195" s="145" t="s">
        <v>291</v>
      </c>
      <c r="AT195" s="145" t="s">
        <v>184</v>
      </c>
      <c r="AU195" s="145" t="s">
        <v>84</v>
      </c>
      <c r="AY195" s="18" t="s">
        <v>179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8" t="s">
        <v>78</v>
      </c>
      <c r="BK195" s="146">
        <f>ROUND(I195*H195,2)</f>
        <v>0</v>
      </c>
      <c r="BL195" s="18" t="s">
        <v>291</v>
      </c>
      <c r="BM195" s="145" t="s">
        <v>1390</v>
      </c>
    </row>
    <row r="196" spans="2:65" s="1" customFormat="1">
      <c r="B196" s="33"/>
      <c r="D196" s="147" t="s">
        <v>189</v>
      </c>
      <c r="F196" s="148" t="s">
        <v>1329</v>
      </c>
      <c r="I196" s="149"/>
      <c r="L196" s="33"/>
      <c r="M196" s="150"/>
      <c r="T196" s="54"/>
      <c r="AT196" s="18" t="s">
        <v>189</v>
      </c>
      <c r="AU196" s="18" t="s">
        <v>84</v>
      </c>
    </row>
    <row r="197" spans="2:65" s="1" customFormat="1" ht="24.2" customHeight="1">
      <c r="B197" s="133"/>
      <c r="C197" s="134" t="s">
        <v>558</v>
      </c>
      <c r="D197" s="134" t="s">
        <v>184</v>
      </c>
      <c r="E197" s="135" t="s">
        <v>1296</v>
      </c>
      <c r="F197" s="136" t="s">
        <v>1297</v>
      </c>
      <c r="G197" s="137" t="s">
        <v>107</v>
      </c>
      <c r="H197" s="138">
        <v>6</v>
      </c>
      <c r="I197" s="139"/>
      <c r="J197" s="140">
        <f>ROUND(I197*H197,2)</f>
        <v>0</v>
      </c>
      <c r="K197" s="136" t="s">
        <v>3</v>
      </c>
      <c r="L197" s="33"/>
      <c r="M197" s="141" t="s">
        <v>3</v>
      </c>
      <c r="N197" s="142" t="s">
        <v>45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291</v>
      </c>
      <c r="AT197" s="145" t="s">
        <v>184</v>
      </c>
      <c r="AU197" s="145" t="s">
        <v>84</v>
      </c>
      <c r="AY197" s="18" t="s">
        <v>179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8" t="s">
        <v>78</v>
      </c>
      <c r="BK197" s="146">
        <f>ROUND(I197*H197,2)</f>
        <v>0</v>
      </c>
      <c r="BL197" s="18" t="s">
        <v>291</v>
      </c>
      <c r="BM197" s="145" t="s">
        <v>1391</v>
      </c>
    </row>
    <row r="198" spans="2:65" s="1" customFormat="1" ht="19.5">
      <c r="B198" s="33"/>
      <c r="D198" s="147" t="s">
        <v>189</v>
      </c>
      <c r="F198" s="148" t="s">
        <v>1297</v>
      </c>
      <c r="I198" s="149"/>
      <c r="L198" s="33"/>
      <c r="M198" s="150"/>
      <c r="T198" s="54"/>
      <c r="AT198" s="18" t="s">
        <v>189</v>
      </c>
      <c r="AU198" s="18" t="s">
        <v>84</v>
      </c>
    </row>
    <row r="199" spans="2:65" s="1" customFormat="1" ht="16.5" customHeight="1">
      <c r="B199" s="133"/>
      <c r="C199" s="134" t="s">
        <v>564</v>
      </c>
      <c r="D199" s="134" t="s">
        <v>184</v>
      </c>
      <c r="E199" s="135" t="s">
        <v>1331</v>
      </c>
      <c r="F199" s="136" t="s">
        <v>1332</v>
      </c>
      <c r="G199" s="137" t="s">
        <v>757</v>
      </c>
      <c r="H199" s="138">
        <v>1</v>
      </c>
      <c r="I199" s="139"/>
      <c r="J199" s="140">
        <f>ROUND(I199*H199,2)</f>
        <v>0</v>
      </c>
      <c r="K199" s="136" t="s">
        <v>3</v>
      </c>
      <c r="L199" s="33"/>
      <c r="M199" s="141" t="s">
        <v>3</v>
      </c>
      <c r="N199" s="142" t="s">
        <v>45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AR199" s="145" t="s">
        <v>291</v>
      </c>
      <c r="AT199" s="145" t="s">
        <v>184</v>
      </c>
      <c r="AU199" s="145" t="s">
        <v>84</v>
      </c>
      <c r="AY199" s="18" t="s">
        <v>179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8" t="s">
        <v>78</v>
      </c>
      <c r="BK199" s="146">
        <f>ROUND(I199*H199,2)</f>
        <v>0</v>
      </c>
      <c r="BL199" s="18" t="s">
        <v>291</v>
      </c>
      <c r="BM199" s="145" t="s">
        <v>1392</v>
      </c>
    </row>
    <row r="200" spans="2:65" s="1" customFormat="1">
      <c r="B200" s="33"/>
      <c r="D200" s="147" t="s">
        <v>189</v>
      </c>
      <c r="F200" s="148" t="s">
        <v>1332</v>
      </c>
      <c r="I200" s="149"/>
      <c r="L200" s="33"/>
      <c r="M200" s="150"/>
      <c r="T200" s="54"/>
      <c r="AT200" s="18" t="s">
        <v>189</v>
      </c>
      <c r="AU200" s="18" t="s">
        <v>84</v>
      </c>
    </row>
    <row r="201" spans="2:65" s="1" customFormat="1" ht="55.5" customHeight="1">
      <c r="B201" s="133"/>
      <c r="C201" s="134" t="s">
        <v>572</v>
      </c>
      <c r="D201" s="134" t="s">
        <v>184</v>
      </c>
      <c r="E201" s="135" t="s">
        <v>1393</v>
      </c>
      <c r="F201" s="136" t="s">
        <v>1335</v>
      </c>
      <c r="G201" s="137" t="s">
        <v>757</v>
      </c>
      <c r="H201" s="138">
        <v>1</v>
      </c>
      <c r="I201" s="139"/>
      <c r="J201" s="140">
        <f>ROUND(I201*H201,2)</f>
        <v>0</v>
      </c>
      <c r="K201" s="136" t="s">
        <v>3</v>
      </c>
      <c r="L201" s="33"/>
      <c r="M201" s="141" t="s">
        <v>3</v>
      </c>
      <c r="N201" s="142" t="s">
        <v>45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AR201" s="145" t="s">
        <v>291</v>
      </c>
      <c r="AT201" s="145" t="s">
        <v>184</v>
      </c>
      <c r="AU201" s="145" t="s">
        <v>84</v>
      </c>
      <c r="AY201" s="18" t="s">
        <v>179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8" t="s">
        <v>78</v>
      </c>
      <c r="BK201" s="146">
        <f>ROUND(I201*H201,2)</f>
        <v>0</v>
      </c>
      <c r="BL201" s="18" t="s">
        <v>291</v>
      </c>
      <c r="BM201" s="145" t="s">
        <v>1394</v>
      </c>
    </row>
    <row r="202" spans="2:65" s="1" customFormat="1" ht="29.25">
      <c r="B202" s="33"/>
      <c r="D202" s="147" t="s">
        <v>189</v>
      </c>
      <c r="F202" s="148" t="s">
        <v>1335</v>
      </c>
      <c r="I202" s="149"/>
      <c r="L202" s="33"/>
      <c r="M202" s="150"/>
      <c r="T202" s="54"/>
      <c r="AT202" s="18" t="s">
        <v>189</v>
      </c>
      <c r="AU202" s="18" t="s">
        <v>84</v>
      </c>
    </row>
    <row r="203" spans="2:65" s="11" customFormat="1" ht="20.85" customHeight="1">
      <c r="B203" s="121"/>
      <c r="D203" s="122" t="s">
        <v>73</v>
      </c>
      <c r="E203" s="131" t="s">
        <v>84</v>
      </c>
      <c r="F203" s="131" t="s">
        <v>1395</v>
      </c>
      <c r="I203" s="124"/>
      <c r="J203" s="132">
        <f>BK203</f>
        <v>0</v>
      </c>
      <c r="L203" s="121"/>
      <c r="M203" s="126"/>
      <c r="P203" s="127">
        <f>SUM(P204:P245)</f>
        <v>0</v>
      </c>
      <c r="R203" s="127">
        <f>SUM(R204:R245)</f>
        <v>0</v>
      </c>
      <c r="T203" s="128">
        <f>SUM(T204:T245)</f>
        <v>0</v>
      </c>
      <c r="AR203" s="122" t="s">
        <v>78</v>
      </c>
      <c r="AT203" s="129" t="s">
        <v>73</v>
      </c>
      <c r="AU203" s="129" t="s">
        <v>82</v>
      </c>
      <c r="AY203" s="122" t="s">
        <v>179</v>
      </c>
      <c r="BK203" s="130">
        <f>SUM(BK204:BK245)</f>
        <v>0</v>
      </c>
    </row>
    <row r="204" spans="2:65" s="1" customFormat="1" ht="78" customHeight="1">
      <c r="B204" s="133"/>
      <c r="C204" s="134" t="s">
        <v>579</v>
      </c>
      <c r="D204" s="134" t="s">
        <v>184</v>
      </c>
      <c r="E204" s="135" t="s">
        <v>1396</v>
      </c>
      <c r="F204" s="136" t="s">
        <v>1339</v>
      </c>
      <c r="G204" s="137" t="s">
        <v>1244</v>
      </c>
      <c r="H204" s="138">
        <v>1</v>
      </c>
      <c r="I204" s="139"/>
      <c r="J204" s="140">
        <f>ROUND(I204*H204,2)</f>
        <v>0</v>
      </c>
      <c r="K204" s="136" t="s">
        <v>3</v>
      </c>
      <c r="L204" s="33"/>
      <c r="M204" s="141" t="s">
        <v>3</v>
      </c>
      <c r="N204" s="142" t="s">
        <v>45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291</v>
      </c>
      <c r="AT204" s="145" t="s">
        <v>184</v>
      </c>
      <c r="AU204" s="145" t="s">
        <v>84</v>
      </c>
      <c r="AY204" s="18" t="s">
        <v>179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8" t="s">
        <v>78</v>
      </c>
      <c r="BK204" s="146">
        <f>ROUND(I204*H204,2)</f>
        <v>0</v>
      </c>
      <c r="BL204" s="18" t="s">
        <v>291</v>
      </c>
      <c r="BM204" s="145" t="s">
        <v>1397</v>
      </c>
    </row>
    <row r="205" spans="2:65" s="1" customFormat="1" ht="156">
      <c r="B205" s="33"/>
      <c r="D205" s="147" t="s">
        <v>189</v>
      </c>
      <c r="F205" s="148" t="s">
        <v>1341</v>
      </c>
      <c r="I205" s="149"/>
      <c r="L205" s="33"/>
      <c r="M205" s="150"/>
      <c r="T205" s="54"/>
      <c r="AT205" s="18" t="s">
        <v>189</v>
      </c>
      <c r="AU205" s="18" t="s">
        <v>84</v>
      </c>
    </row>
    <row r="206" spans="2:65" s="1" customFormat="1" ht="21.75" customHeight="1">
      <c r="B206" s="133"/>
      <c r="C206" s="134" t="s">
        <v>584</v>
      </c>
      <c r="D206" s="134" t="s">
        <v>184</v>
      </c>
      <c r="E206" s="135" t="s">
        <v>1398</v>
      </c>
      <c r="F206" s="136" t="s">
        <v>1248</v>
      </c>
      <c r="G206" s="137" t="s">
        <v>1244</v>
      </c>
      <c r="H206" s="138">
        <v>2</v>
      </c>
      <c r="I206" s="139"/>
      <c r="J206" s="140">
        <f>ROUND(I206*H206,2)</f>
        <v>0</v>
      </c>
      <c r="K206" s="136" t="s">
        <v>3</v>
      </c>
      <c r="L206" s="33"/>
      <c r="M206" s="141" t="s">
        <v>3</v>
      </c>
      <c r="N206" s="142" t="s">
        <v>45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291</v>
      </c>
      <c r="AT206" s="145" t="s">
        <v>184</v>
      </c>
      <c r="AU206" s="145" t="s">
        <v>84</v>
      </c>
      <c r="AY206" s="18" t="s">
        <v>179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8" t="s">
        <v>78</v>
      </c>
      <c r="BK206" s="146">
        <f>ROUND(I206*H206,2)</f>
        <v>0</v>
      </c>
      <c r="BL206" s="18" t="s">
        <v>291</v>
      </c>
      <c r="BM206" s="145" t="s">
        <v>1399</v>
      </c>
    </row>
    <row r="207" spans="2:65" s="1" customFormat="1">
      <c r="B207" s="33"/>
      <c r="D207" s="147" t="s">
        <v>189</v>
      </c>
      <c r="F207" s="148" t="s">
        <v>1248</v>
      </c>
      <c r="I207" s="149"/>
      <c r="L207" s="33"/>
      <c r="M207" s="150"/>
      <c r="T207" s="54"/>
      <c r="AT207" s="18" t="s">
        <v>189</v>
      </c>
      <c r="AU207" s="18" t="s">
        <v>84</v>
      </c>
    </row>
    <row r="208" spans="2:65" s="1" customFormat="1" ht="21.75" customHeight="1">
      <c r="B208" s="133"/>
      <c r="C208" s="134" t="s">
        <v>590</v>
      </c>
      <c r="D208" s="134" t="s">
        <v>184</v>
      </c>
      <c r="E208" s="135" t="s">
        <v>1400</v>
      </c>
      <c r="F208" s="136" t="s">
        <v>1345</v>
      </c>
      <c r="G208" s="137" t="s">
        <v>1244</v>
      </c>
      <c r="H208" s="138">
        <v>1</v>
      </c>
      <c r="I208" s="139"/>
      <c r="J208" s="140">
        <f>ROUND(I208*H208,2)</f>
        <v>0</v>
      </c>
      <c r="K208" s="136" t="s">
        <v>3</v>
      </c>
      <c r="L208" s="33"/>
      <c r="M208" s="141" t="s">
        <v>3</v>
      </c>
      <c r="N208" s="142" t="s">
        <v>45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5" t="s">
        <v>291</v>
      </c>
      <c r="AT208" s="145" t="s">
        <v>184</v>
      </c>
      <c r="AU208" s="145" t="s">
        <v>84</v>
      </c>
      <c r="AY208" s="18" t="s">
        <v>179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8" t="s">
        <v>78</v>
      </c>
      <c r="BK208" s="146">
        <f>ROUND(I208*H208,2)</f>
        <v>0</v>
      </c>
      <c r="BL208" s="18" t="s">
        <v>291</v>
      </c>
      <c r="BM208" s="145" t="s">
        <v>1401</v>
      </c>
    </row>
    <row r="209" spans="2:65" s="1" customFormat="1">
      <c r="B209" s="33"/>
      <c r="D209" s="147" t="s">
        <v>189</v>
      </c>
      <c r="F209" s="148" t="s">
        <v>1345</v>
      </c>
      <c r="I209" s="149"/>
      <c r="L209" s="33"/>
      <c r="M209" s="150"/>
      <c r="T209" s="54"/>
      <c r="AT209" s="18" t="s">
        <v>189</v>
      </c>
      <c r="AU209" s="18" t="s">
        <v>84</v>
      </c>
    </row>
    <row r="210" spans="2:65" s="1" customFormat="1" ht="16.5" customHeight="1">
      <c r="B210" s="133"/>
      <c r="C210" s="134" t="s">
        <v>598</v>
      </c>
      <c r="D210" s="134" t="s">
        <v>184</v>
      </c>
      <c r="E210" s="135" t="s">
        <v>1402</v>
      </c>
      <c r="F210" s="136" t="s">
        <v>1348</v>
      </c>
      <c r="G210" s="137" t="s">
        <v>1244</v>
      </c>
      <c r="H210" s="138">
        <v>1</v>
      </c>
      <c r="I210" s="139"/>
      <c r="J210" s="140">
        <f>ROUND(I210*H210,2)</f>
        <v>0</v>
      </c>
      <c r="K210" s="136" t="s">
        <v>3</v>
      </c>
      <c r="L210" s="33"/>
      <c r="M210" s="141" t="s">
        <v>3</v>
      </c>
      <c r="N210" s="142" t="s">
        <v>45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AR210" s="145" t="s">
        <v>291</v>
      </c>
      <c r="AT210" s="145" t="s">
        <v>184</v>
      </c>
      <c r="AU210" s="145" t="s">
        <v>84</v>
      </c>
      <c r="AY210" s="18" t="s">
        <v>179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8" t="s">
        <v>78</v>
      </c>
      <c r="BK210" s="146">
        <f>ROUND(I210*H210,2)</f>
        <v>0</v>
      </c>
      <c r="BL210" s="18" t="s">
        <v>291</v>
      </c>
      <c r="BM210" s="145" t="s">
        <v>1403</v>
      </c>
    </row>
    <row r="211" spans="2:65" s="1" customFormat="1">
      <c r="B211" s="33"/>
      <c r="D211" s="147" t="s">
        <v>189</v>
      </c>
      <c r="F211" s="148" t="s">
        <v>1348</v>
      </c>
      <c r="I211" s="149"/>
      <c r="L211" s="33"/>
      <c r="M211" s="150"/>
      <c r="T211" s="54"/>
      <c r="AT211" s="18" t="s">
        <v>189</v>
      </c>
      <c r="AU211" s="18" t="s">
        <v>84</v>
      </c>
    </row>
    <row r="212" spans="2:65" s="1" customFormat="1" ht="21.75" customHeight="1">
      <c r="B212" s="133"/>
      <c r="C212" s="134" t="s">
        <v>604</v>
      </c>
      <c r="D212" s="134" t="s">
        <v>184</v>
      </c>
      <c r="E212" s="135" t="s">
        <v>1404</v>
      </c>
      <c r="F212" s="136" t="s">
        <v>1351</v>
      </c>
      <c r="G212" s="137" t="s">
        <v>1244</v>
      </c>
      <c r="H212" s="138">
        <v>4</v>
      </c>
      <c r="I212" s="139"/>
      <c r="J212" s="140">
        <f>ROUND(I212*H212,2)</f>
        <v>0</v>
      </c>
      <c r="K212" s="136" t="s">
        <v>3</v>
      </c>
      <c r="L212" s="33"/>
      <c r="M212" s="141" t="s">
        <v>3</v>
      </c>
      <c r="N212" s="142" t="s">
        <v>45</v>
      </c>
      <c r="P212" s="143">
        <f>O212*H212</f>
        <v>0</v>
      </c>
      <c r="Q212" s="143">
        <v>0</v>
      </c>
      <c r="R212" s="143">
        <f>Q212*H212</f>
        <v>0</v>
      </c>
      <c r="S212" s="143">
        <v>0</v>
      </c>
      <c r="T212" s="144">
        <f>S212*H212</f>
        <v>0</v>
      </c>
      <c r="AR212" s="145" t="s">
        <v>291</v>
      </c>
      <c r="AT212" s="145" t="s">
        <v>184</v>
      </c>
      <c r="AU212" s="145" t="s">
        <v>84</v>
      </c>
      <c r="AY212" s="18" t="s">
        <v>179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8" t="s">
        <v>78</v>
      </c>
      <c r="BK212" s="146">
        <f>ROUND(I212*H212,2)</f>
        <v>0</v>
      </c>
      <c r="BL212" s="18" t="s">
        <v>291</v>
      </c>
      <c r="BM212" s="145" t="s">
        <v>1405</v>
      </c>
    </row>
    <row r="213" spans="2:65" s="1" customFormat="1">
      <c r="B213" s="33"/>
      <c r="D213" s="147" t="s">
        <v>189</v>
      </c>
      <c r="F213" s="148" t="s">
        <v>1351</v>
      </c>
      <c r="I213" s="149"/>
      <c r="L213" s="33"/>
      <c r="M213" s="150"/>
      <c r="T213" s="54"/>
      <c r="AT213" s="18" t="s">
        <v>189</v>
      </c>
      <c r="AU213" s="18" t="s">
        <v>84</v>
      </c>
    </row>
    <row r="214" spans="2:65" s="1" customFormat="1" ht="16.5" customHeight="1">
      <c r="B214" s="133"/>
      <c r="C214" s="134" t="s">
        <v>182</v>
      </c>
      <c r="D214" s="134" t="s">
        <v>184</v>
      </c>
      <c r="E214" s="135" t="s">
        <v>1406</v>
      </c>
      <c r="F214" s="136" t="s">
        <v>1407</v>
      </c>
      <c r="G214" s="137" t="s">
        <v>1244</v>
      </c>
      <c r="H214" s="138">
        <v>1</v>
      </c>
      <c r="I214" s="139"/>
      <c r="J214" s="140">
        <f>ROUND(I214*H214,2)</f>
        <v>0</v>
      </c>
      <c r="K214" s="136" t="s">
        <v>3</v>
      </c>
      <c r="L214" s="33"/>
      <c r="M214" s="141" t="s">
        <v>3</v>
      </c>
      <c r="N214" s="142" t="s">
        <v>45</v>
      </c>
      <c r="P214" s="143">
        <f>O214*H214</f>
        <v>0</v>
      </c>
      <c r="Q214" s="143">
        <v>0</v>
      </c>
      <c r="R214" s="143">
        <f>Q214*H214</f>
        <v>0</v>
      </c>
      <c r="S214" s="143">
        <v>0</v>
      </c>
      <c r="T214" s="144">
        <f>S214*H214</f>
        <v>0</v>
      </c>
      <c r="AR214" s="145" t="s">
        <v>291</v>
      </c>
      <c r="AT214" s="145" t="s">
        <v>184</v>
      </c>
      <c r="AU214" s="145" t="s">
        <v>84</v>
      </c>
      <c r="AY214" s="18" t="s">
        <v>179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8" t="s">
        <v>78</v>
      </c>
      <c r="BK214" s="146">
        <f>ROUND(I214*H214,2)</f>
        <v>0</v>
      </c>
      <c r="BL214" s="18" t="s">
        <v>291</v>
      </c>
      <c r="BM214" s="145" t="s">
        <v>1408</v>
      </c>
    </row>
    <row r="215" spans="2:65" s="1" customFormat="1">
      <c r="B215" s="33"/>
      <c r="D215" s="147" t="s">
        <v>189</v>
      </c>
      <c r="F215" s="148" t="s">
        <v>1407</v>
      </c>
      <c r="I215" s="149"/>
      <c r="L215" s="33"/>
      <c r="M215" s="150"/>
      <c r="T215" s="54"/>
      <c r="AT215" s="18" t="s">
        <v>189</v>
      </c>
      <c r="AU215" s="18" t="s">
        <v>84</v>
      </c>
    </row>
    <row r="216" spans="2:65" s="1" customFormat="1" ht="16.5" customHeight="1">
      <c r="B216" s="133"/>
      <c r="C216" s="134" t="s">
        <v>619</v>
      </c>
      <c r="D216" s="134" t="s">
        <v>184</v>
      </c>
      <c r="E216" s="135" t="s">
        <v>1409</v>
      </c>
      <c r="F216" s="136" t="s">
        <v>1410</v>
      </c>
      <c r="G216" s="137" t="s">
        <v>1244</v>
      </c>
      <c r="H216" s="138">
        <v>1</v>
      </c>
      <c r="I216" s="139"/>
      <c r="J216" s="140">
        <f>ROUND(I216*H216,2)</f>
        <v>0</v>
      </c>
      <c r="K216" s="136" t="s">
        <v>3</v>
      </c>
      <c r="L216" s="33"/>
      <c r="M216" s="141" t="s">
        <v>3</v>
      </c>
      <c r="N216" s="142" t="s">
        <v>45</v>
      </c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AR216" s="145" t="s">
        <v>291</v>
      </c>
      <c r="AT216" s="145" t="s">
        <v>184</v>
      </c>
      <c r="AU216" s="145" t="s">
        <v>84</v>
      </c>
      <c r="AY216" s="18" t="s">
        <v>179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8" t="s">
        <v>78</v>
      </c>
      <c r="BK216" s="146">
        <f>ROUND(I216*H216,2)</f>
        <v>0</v>
      </c>
      <c r="BL216" s="18" t="s">
        <v>291</v>
      </c>
      <c r="BM216" s="145" t="s">
        <v>1411</v>
      </c>
    </row>
    <row r="217" spans="2:65" s="1" customFormat="1">
      <c r="B217" s="33"/>
      <c r="D217" s="147" t="s">
        <v>189</v>
      </c>
      <c r="F217" s="148" t="s">
        <v>1410</v>
      </c>
      <c r="I217" s="149"/>
      <c r="L217" s="33"/>
      <c r="M217" s="150"/>
      <c r="T217" s="54"/>
      <c r="AT217" s="18" t="s">
        <v>189</v>
      </c>
      <c r="AU217" s="18" t="s">
        <v>84</v>
      </c>
    </row>
    <row r="218" spans="2:65" s="1" customFormat="1" ht="16.5" customHeight="1">
      <c r="B218" s="133"/>
      <c r="C218" s="134" t="s">
        <v>359</v>
      </c>
      <c r="D218" s="134" t="s">
        <v>184</v>
      </c>
      <c r="E218" s="135" t="s">
        <v>1412</v>
      </c>
      <c r="F218" s="136" t="s">
        <v>1413</v>
      </c>
      <c r="G218" s="137" t="s">
        <v>1244</v>
      </c>
      <c r="H218" s="138">
        <v>2</v>
      </c>
      <c r="I218" s="139"/>
      <c r="J218" s="140">
        <f>ROUND(I218*H218,2)</f>
        <v>0</v>
      </c>
      <c r="K218" s="136" t="s">
        <v>3</v>
      </c>
      <c r="L218" s="33"/>
      <c r="M218" s="141" t="s">
        <v>3</v>
      </c>
      <c r="N218" s="142" t="s">
        <v>45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291</v>
      </c>
      <c r="AT218" s="145" t="s">
        <v>184</v>
      </c>
      <c r="AU218" s="145" t="s">
        <v>84</v>
      </c>
      <c r="AY218" s="18" t="s">
        <v>179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8" t="s">
        <v>78</v>
      </c>
      <c r="BK218" s="146">
        <f>ROUND(I218*H218,2)</f>
        <v>0</v>
      </c>
      <c r="BL218" s="18" t="s">
        <v>291</v>
      </c>
      <c r="BM218" s="145" t="s">
        <v>1414</v>
      </c>
    </row>
    <row r="219" spans="2:65" s="1" customFormat="1">
      <c r="B219" s="33"/>
      <c r="D219" s="147" t="s">
        <v>189</v>
      </c>
      <c r="F219" s="148" t="s">
        <v>1413</v>
      </c>
      <c r="I219" s="149"/>
      <c r="L219" s="33"/>
      <c r="M219" s="150"/>
      <c r="T219" s="54"/>
      <c r="AT219" s="18" t="s">
        <v>189</v>
      </c>
      <c r="AU219" s="18" t="s">
        <v>84</v>
      </c>
    </row>
    <row r="220" spans="2:65" s="1" customFormat="1" ht="24.2" customHeight="1">
      <c r="B220" s="133"/>
      <c r="C220" s="134" t="s">
        <v>1127</v>
      </c>
      <c r="D220" s="134" t="s">
        <v>184</v>
      </c>
      <c r="E220" s="135" t="s">
        <v>1415</v>
      </c>
      <c r="F220" s="136" t="s">
        <v>1416</v>
      </c>
      <c r="G220" s="137" t="s">
        <v>1244</v>
      </c>
      <c r="H220" s="138">
        <v>3</v>
      </c>
      <c r="I220" s="139"/>
      <c r="J220" s="140">
        <f>ROUND(I220*H220,2)</f>
        <v>0</v>
      </c>
      <c r="K220" s="136" t="s">
        <v>3</v>
      </c>
      <c r="L220" s="33"/>
      <c r="M220" s="141" t="s">
        <v>3</v>
      </c>
      <c r="N220" s="142" t="s">
        <v>45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291</v>
      </c>
      <c r="AT220" s="145" t="s">
        <v>184</v>
      </c>
      <c r="AU220" s="145" t="s">
        <v>84</v>
      </c>
      <c r="AY220" s="18" t="s">
        <v>179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8" t="s">
        <v>78</v>
      </c>
      <c r="BK220" s="146">
        <f>ROUND(I220*H220,2)</f>
        <v>0</v>
      </c>
      <c r="BL220" s="18" t="s">
        <v>291</v>
      </c>
      <c r="BM220" s="145" t="s">
        <v>1417</v>
      </c>
    </row>
    <row r="221" spans="2:65" s="1" customFormat="1">
      <c r="B221" s="33"/>
      <c r="D221" s="147" t="s">
        <v>189</v>
      </c>
      <c r="F221" s="148" t="s">
        <v>1416</v>
      </c>
      <c r="I221" s="149"/>
      <c r="L221" s="33"/>
      <c r="M221" s="150"/>
      <c r="T221" s="54"/>
      <c r="AT221" s="18" t="s">
        <v>189</v>
      </c>
      <c r="AU221" s="18" t="s">
        <v>84</v>
      </c>
    </row>
    <row r="222" spans="2:65" s="1" customFormat="1" ht="16.5" customHeight="1">
      <c r="B222" s="133"/>
      <c r="C222" s="134" t="s">
        <v>1135</v>
      </c>
      <c r="D222" s="134" t="s">
        <v>184</v>
      </c>
      <c r="E222" s="135" t="s">
        <v>1418</v>
      </c>
      <c r="F222" s="136" t="s">
        <v>1419</v>
      </c>
      <c r="G222" s="137" t="s">
        <v>1244</v>
      </c>
      <c r="H222" s="138">
        <v>3</v>
      </c>
      <c r="I222" s="139"/>
      <c r="J222" s="140">
        <f>ROUND(I222*H222,2)</f>
        <v>0</v>
      </c>
      <c r="K222" s="136" t="s">
        <v>3</v>
      </c>
      <c r="L222" s="33"/>
      <c r="M222" s="141" t="s">
        <v>3</v>
      </c>
      <c r="N222" s="142" t="s">
        <v>45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AR222" s="145" t="s">
        <v>291</v>
      </c>
      <c r="AT222" s="145" t="s">
        <v>184</v>
      </c>
      <c r="AU222" s="145" t="s">
        <v>84</v>
      </c>
      <c r="AY222" s="18" t="s">
        <v>179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8" t="s">
        <v>78</v>
      </c>
      <c r="BK222" s="146">
        <f>ROUND(I222*H222,2)</f>
        <v>0</v>
      </c>
      <c r="BL222" s="18" t="s">
        <v>291</v>
      </c>
      <c r="BM222" s="145" t="s">
        <v>1420</v>
      </c>
    </row>
    <row r="223" spans="2:65" s="1" customFormat="1">
      <c r="B223" s="33"/>
      <c r="D223" s="147" t="s">
        <v>189</v>
      </c>
      <c r="F223" s="148" t="s">
        <v>1419</v>
      </c>
      <c r="I223" s="149"/>
      <c r="L223" s="33"/>
      <c r="M223" s="150"/>
      <c r="T223" s="54"/>
      <c r="AT223" s="18" t="s">
        <v>189</v>
      </c>
      <c r="AU223" s="18" t="s">
        <v>84</v>
      </c>
    </row>
    <row r="224" spans="2:65" s="1" customFormat="1" ht="16.5" customHeight="1">
      <c r="B224" s="133"/>
      <c r="C224" s="134" t="s">
        <v>1144</v>
      </c>
      <c r="D224" s="134" t="s">
        <v>184</v>
      </c>
      <c r="E224" s="135" t="s">
        <v>1371</v>
      </c>
      <c r="F224" s="136" t="s">
        <v>1372</v>
      </c>
      <c r="G224" s="137" t="s">
        <v>1288</v>
      </c>
      <c r="H224" s="138">
        <v>9</v>
      </c>
      <c r="I224" s="139"/>
      <c r="J224" s="140">
        <f>ROUND(I224*H224,2)</f>
        <v>0</v>
      </c>
      <c r="K224" s="136" t="s">
        <v>3</v>
      </c>
      <c r="L224" s="33"/>
      <c r="M224" s="141" t="s">
        <v>3</v>
      </c>
      <c r="N224" s="142" t="s">
        <v>45</v>
      </c>
      <c r="P224" s="143">
        <f>O224*H224</f>
        <v>0</v>
      </c>
      <c r="Q224" s="143">
        <v>0</v>
      </c>
      <c r="R224" s="143">
        <f>Q224*H224</f>
        <v>0</v>
      </c>
      <c r="S224" s="143">
        <v>0</v>
      </c>
      <c r="T224" s="144">
        <f>S224*H224</f>
        <v>0</v>
      </c>
      <c r="AR224" s="145" t="s">
        <v>291</v>
      </c>
      <c r="AT224" s="145" t="s">
        <v>184</v>
      </c>
      <c r="AU224" s="145" t="s">
        <v>84</v>
      </c>
      <c r="AY224" s="18" t="s">
        <v>179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8" t="s">
        <v>78</v>
      </c>
      <c r="BK224" s="146">
        <f>ROUND(I224*H224,2)</f>
        <v>0</v>
      </c>
      <c r="BL224" s="18" t="s">
        <v>291</v>
      </c>
      <c r="BM224" s="145" t="s">
        <v>1421</v>
      </c>
    </row>
    <row r="225" spans="2:65" s="1" customFormat="1">
      <c r="B225" s="33"/>
      <c r="D225" s="147" t="s">
        <v>189</v>
      </c>
      <c r="F225" s="148" t="s">
        <v>1372</v>
      </c>
      <c r="I225" s="149"/>
      <c r="L225" s="33"/>
      <c r="M225" s="150"/>
      <c r="T225" s="54"/>
      <c r="AT225" s="18" t="s">
        <v>189</v>
      </c>
      <c r="AU225" s="18" t="s">
        <v>84</v>
      </c>
    </row>
    <row r="226" spans="2:65" s="1" customFormat="1" ht="16.5" customHeight="1">
      <c r="B226" s="133"/>
      <c r="C226" s="134" t="s">
        <v>1152</v>
      </c>
      <c r="D226" s="134" t="s">
        <v>184</v>
      </c>
      <c r="E226" s="135" t="s">
        <v>1422</v>
      </c>
      <c r="F226" s="136" t="s">
        <v>1310</v>
      </c>
      <c r="G226" s="137" t="s">
        <v>1244</v>
      </c>
      <c r="H226" s="138">
        <v>7</v>
      </c>
      <c r="I226" s="139"/>
      <c r="J226" s="140">
        <f>ROUND(I226*H226,2)</f>
        <v>0</v>
      </c>
      <c r="K226" s="136" t="s">
        <v>3</v>
      </c>
      <c r="L226" s="33"/>
      <c r="M226" s="141" t="s">
        <v>3</v>
      </c>
      <c r="N226" s="142" t="s">
        <v>45</v>
      </c>
      <c r="P226" s="143">
        <f>O226*H226</f>
        <v>0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AR226" s="145" t="s">
        <v>291</v>
      </c>
      <c r="AT226" s="145" t="s">
        <v>184</v>
      </c>
      <c r="AU226" s="145" t="s">
        <v>84</v>
      </c>
      <c r="AY226" s="18" t="s">
        <v>179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8" t="s">
        <v>78</v>
      </c>
      <c r="BK226" s="146">
        <f>ROUND(I226*H226,2)</f>
        <v>0</v>
      </c>
      <c r="BL226" s="18" t="s">
        <v>291</v>
      </c>
      <c r="BM226" s="145" t="s">
        <v>1423</v>
      </c>
    </row>
    <row r="227" spans="2:65" s="1" customFormat="1">
      <c r="B227" s="33"/>
      <c r="D227" s="147" t="s">
        <v>189</v>
      </c>
      <c r="F227" s="148" t="s">
        <v>1310</v>
      </c>
      <c r="I227" s="149"/>
      <c r="L227" s="33"/>
      <c r="M227" s="150"/>
      <c r="T227" s="54"/>
      <c r="AT227" s="18" t="s">
        <v>189</v>
      </c>
      <c r="AU227" s="18" t="s">
        <v>84</v>
      </c>
    </row>
    <row r="228" spans="2:65" s="1" customFormat="1" ht="16.5" customHeight="1">
      <c r="B228" s="133"/>
      <c r="C228" s="134" t="s">
        <v>1158</v>
      </c>
      <c r="D228" s="134" t="s">
        <v>184</v>
      </c>
      <c r="E228" s="135" t="s">
        <v>1424</v>
      </c>
      <c r="F228" s="136" t="s">
        <v>1425</v>
      </c>
      <c r="G228" s="137" t="s">
        <v>1244</v>
      </c>
      <c r="H228" s="138">
        <v>1</v>
      </c>
      <c r="I228" s="139"/>
      <c r="J228" s="140">
        <f>ROUND(I228*H228,2)</f>
        <v>0</v>
      </c>
      <c r="K228" s="136" t="s">
        <v>3</v>
      </c>
      <c r="L228" s="33"/>
      <c r="M228" s="141" t="s">
        <v>3</v>
      </c>
      <c r="N228" s="142" t="s">
        <v>45</v>
      </c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AR228" s="145" t="s">
        <v>291</v>
      </c>
      <c r="AT228" s="145" t="s">
        <v>184</v>
      </c>
      <c r="AU228" s="145" t="s">
        <v>84</v>
      </c>
      <c r="AY228" s="18" t="s">
        <v>179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8" t="s">
        <v>78</v>
      </c>
      <c r="BK228" s="146">
        <f>ROUND(I228*H228,2)</f>
        <v>0</v>
      </c>
      <c r="BL228" s="18" t="s">
        <v>291</v>
      </c>
      <c r="BM228" s="145" t="s">
        <v>1426</v>
      </c>
    </row>
    <row r="229" spans="2:65" s="1" customFormat="1">
      <c r="B229" s="33"/>
      <c r="D229" s="147" t="s">
        <v>189</v>
      </c>
      <c r="F229" s="148" t="s">
        <v>1425</v>
      </c>
      <c r="I229" s="149"/>
      <c r="L229" s="33"/>
      <c r="M229" s="150"/>
      <c r="T229" s="54"/>
      <c r="AT229" s="18" t="s">
        <v>189</v>
      </c>
      <c r="AU229" s="18" t="s">
        <v>84</v>
      </c>
    </row>
    <row r="230" spans="2:65" s="1" customFormat="1" ht="24.2" customHeight="1">
      <c r="B230" s="133"/>
      <c r="C230" s="134" t="s">
        <v>1168</v>
      </c>
      <c r="D230" s="134" t="s">
        <v>184</v>
      </c>
      <c r="E230" s="135" t="s">
        <v>1296</v>
      </c>
      <c r="F230" s="136" t="s">
        <v>1297</v>
      </c>
      <c r="G230" s="137" t="s">
        <v>107</v>
      </c>
      <c r="H230" s="138">
        <v>4</v>
      </c>
      <c r="I230" s="139"/>
      <c r="J230" s="140">
        <f>ROUND(I230*H230,2)</f>
        <v>0</v>
      </c>
      <c r="K230" s="136" t="s">
        <v>3</v>
      </c>
      <c r="L230" s="33"/>
      <c r="M230" s="141" t="s">
        <v>3</v>
      </c>
      <c r="N230" s="142" t="s">
        <v>45</v>
      </c>
      <c r="P230" s="143">
        <f>O230*H230</f>
        <v>0</v>
      </c>
      <c r="Q230" s="143">
        <v>0</v>
      </c>
      <c r="R230" s="143">
        <f>Q230*H230</f>
        <v>0</v>
      </c>
      <c r="S230" s="143">
        <v>0</v>
      </c>
      <c r="T230" s="144">
        <f>S230*H230</f>
        <v>0</v>
      </c>
      <c r="AR230" s="145" t="s">
        <v>291</v>
      </c>
      <c r="AT230" s="145" t="s">
        <v>184</v>
      </c>
      <c r="AU230" s="145" t="s">
        <v>84</v>
      </c>
      <c r="AY230" s="18" t="s">
        <v>179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8" t="s">
        <v>78</v>
      </c>
      <c r="BK230" s="146">
        <f>ROUND(I230*H230,2)</f>
        <v>0</v>
      </c>
      <c r="BL230" s="18" t="s">
        <v>291</v>
      </c>
      <c r="BM230" s="145" t="s">
        <v>1427</v>
      </c>
    </row>
    <row r="231" spans="2:65" s="1" customFormat="1" ht="19.5">
      <c r="B231" s="33"/>
      <c r="D231" s="147" t="s">
        <v>189</v>
      </c>
      <c r="F231" s="148" t="s">
        <v>1297</v>
      </c>
      <c r="I231" s="149"/>
      <c r="L231" s="33"/>
      <c r="M231" s="150"/>
      <c r="T231" s="54"/>
      <c r="AT231" s="18" t="s">
        <v>189</v>
      </c>
      <c r="AU231" s="18" t="s">
        <v>84</v>
      </c>
    </row>
    <row r="232" spans="2:65" s="1" customFormat="1" ht="16.5" customHeight="1">
      <c r="B232" s="133"/>
      <c r="C232" s="134" t="s">
        <v>1179</v>
      </c>
      <c r="D232" s="134" t="s">
        <v>184</v>
      </c>
      <c r="E232" s="135" t="s">
        <v>1428</v>
      </c>
      <c r="F232" s="136" t="s">
        <v>1429</v>
      </c>
      <c r="G232" s="137" t="s">
        <v>1288</v>
      </c>
      <c r="H232" s="138">
        <v>5</v>
      </c>
      <c r="I232" s="139"/>
      <c r="J232" s="140">
        <f>ROUND(I232*H232,2)</f>
        <v>0</v>
      </c>
      <c r="K232" s="136" t="s">
        <v>3</v>
      </c>
      <c r="L232" s="33"/>
      <c r="M232" s="141" t="s">
        <v>3</v>
      </c>
      <c r="N232" s="142" t="s">
        <v>45</v>
      </c>
      <c r="P232" s="143">
        <f>O232*H232</f>
        <v>0</v>
      </c>
      <c r="Q232" s="143">
        <v>0</v>
      </c>
      <c r="R232" s="143">
        <f>Q232*H232</f>
        <v>0</v>
      </c>
      <c r="S232" s="143">
        <v>0</v>
      </c>
      <c r="T232" s="144">
        <f>S232*H232</f>
        <v>0</v>
      </c>
      <c r="AR232" s="145" t="s">
        <v>291</v>
      </c>
      <c r="AT232" s="145" t="s">
        <v>184</v>
      </c>
      <c r="AU232" s="145" t="s">
        <v>84</v>
      </c>
      <c r="AY232" s="18" t="s">
        <v>179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8" t="s">
        <v>78</v>
      </c>
      <c r="BK232" s="146">
        <f>ROUND(I232*H232,2)</f>
        <v>0</v>
      </c>
      <c r="BL232" s="18" t="s">
        <v>291</v>
      </c>
      <c r="BM232" s="145" t="s">
        <v>1430</v>
      </c>
    </row>
    <row r="233" spans="2:65" s="1" customFormat="1">
      <c r="B233" s="33"/>
      <c r="D233" s="147" t="s">
        <v>189</v>
      </c>
      <c r="F233" s="148" t="s">
        <v>1429</v>
      </c>
      <c r="I233" s="149"/>
      <c r="L233" s="33"/>
      <c r="M233" s="150"/>
      <c r="T233" s="54"/>
      <c r="AT233" s="18" t="s">
        <v>189</v>
      </c>
      <c r="AU233" s="18" t="s">
        <v>84</v>
      </c>
    </row>
    <row r="234" spans="2:65" s="1" customFormat="1" ht="16.5" customHeight="1">
      <c r="B234" s="133"/>
      <c r="C234" s="134" t="s">
        <v>1181</v>
      </c>
      <c r="D234" s="134" t="s">
        <v>184</v>
      </c>
      <c r="E234" s="135" t="s">
        <v>1422</v>
      </c>
      <c r="F234" s="136" t="s">
        <v>1310</v>
      </c>
      <c r="G234" s="137" t="s">
        <v>1244</v>
      </c>
      <c r="H234" s="138">
        <v>5</v>
      </c>
      <c r="I234" s="139"/>
      <c r="J234" s="140">
        <f>ROUND(I234*H234,2)</f>
        <v>0</v>
      </c>
      <c r="K234" s="136" t="s">
        <v>3</v>
      </c>
      <c r="L234" s="33"/>
      <c r="M234" s="141" t="s">
        <v>3</v>
      </c>
      <c r="N234" s="142" t="s">
        <v>45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291</v>
      </c>
      <c r="AT234" s="145" t="s">
        <v>184</v>
      </c>
      <c r="AU234" s="145" t="s">
        <v>84</v>
      </c>
      <c r="AY234" s="18" t="s">
        <v>179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8" t="s">
        <v>78</v>
      </c>
      <c r="BK234" s="146">
        <f>ROUND(I234*H234,2)</f>
        <v>0</v>
      </c>
      <c r="BL234" s="18" t="s">
        <v>291</v>
      </c>
      <c r="BM234" s="145" t="s">
        <v>1431</v>
      </c>
    </row>
    <row r="235" spans="2:65" s="1" customFormat="1">
      <c r="B235" s="33"/>
      <c r="D235" s="147" t="s">
        <v>189</v>
      </c>
      <c r="F235" s="148" t="s">
        <v>1310</v>
      </c>
      <c r="I235" s="149"/>
      <c r="L235" s="33"/>
      <c r="M235" s="150"/>
      <c r="T235" s="54"/>
      <c r="AT235" s="18" t="s">
        <v>189</v>
      </c>
      <c r="AU235" s="18" t="s">
        <v>84</v>
      </c>
    </row>
    <row r="236" spans="2:65" s="1" customFormat="1" ht="16.5" customHeight="1">
      <c r="B236" s="133"/>
      <c r="C236" s="134" t="s">
        <v>1185</v>
      </c>
      <c r="D236" s="134" t="s">
        <v>184</v>
      </c>
      <c r="E236" s="135" t="s">
        <v>1375</v>
      </c>
      <c r="F236" s="136" t="s">
        <v>1376</v>
      </c>
      <c r="G236" s="137" t="s">
        <v>1244</v>
      </c>
      <c r="H236" s="138">
        <v>1</v>
      </c>
      <c r="I236" s="139"/>
      <c r="J236" s="140">
        <f>ROUND(I236*H236,2)</f>
        <v>0</v>
      </c>
      <c r="K236" s="136" t="s">
        <v>3</v>
      </c>
      <c r="L236" s="33"/>
      <c r="M236" s="141" t="s">
        <v>3</v>
      </c>
      <c r="N236" s="142" t="s">
        <v>45</v>
      </c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AR236" s="145" t="s">
        <v>291</v>
      </c>
      <c r="AT236" s="145" t="s">
        <v>184</v>
      </c>
      <c r="AU236" s="145" t="s">
        <v>84</v>
      </c>
      <c r="AY236" s="18" t="s">
        <v>179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8" t="s">
        <v>78</v>
      </c>
      <c r="BK236" s="146">
        <f>ROUND(I236*H236,2)</f>
        <v>0</v>
      </c>
      <c r="BL236" s="18" t="s">
        <v>291</v>
      </c>
      <c r="BM236" s="145" t="s">
        <v>1432</v>
      </c>
    </row>
    <row r="237" spans="2:65" s="1" customFormat="1">
      <c r="B237" s="33"/>
      <c r="D237" s="147" t="s">
        <v>189</v>
      </c>
      <c r="F237" s="148" t="s">
        <v>1376</v>
      </c>
      <c r="I237" s="149"/>
      <c r="L237" s="33"/>
      <c r="M237" s="150"/>
      <c r="T237" s="54"/>
      <c r="AT237" s="18" t="s">
        <v>189</v>
      </c>
      <c r="AU237" s="18" t="s">
        <v>84</v>
      </c>
    </row>
    <row r="238" spans="2:65" s="1" customFormat="1" ht="24.2" customHeight="1">
      <c r="B238" s="133"/>
      <c r="C238" s="134" t="s">
        <v>1191</v>
      </c>
      <c r="D238" s="134" t="s">
        <v>184</v>
      </c>
      <c r="E238" s="135" t="s">
        <v>1296</v>
      </c>
      <c r="F238" s="136" t="s">
        <v>1297</v>
      </c>
      <c r="G238" s="137" t="s">
        <v>107</v>
      </c>
      <c r="H238" s="138">
        <v>4</v>
      </c>
      <c r="I238" s="139"/>
      <c r="J238" s="140">
        <f>ROUND(I238*H238,2)</f>
        <v>0</v>
      </c>
      <c r="K238" s="136" t="s">
        <v>3</v>
      </c>
      <c r="L238" s="33"/>
      <c r="M238" s="141" t="s">
        <v>3</v>
      </c>
      <c r="N238" s="142" t="s">
        <v>45</v>
      </c>
      <c r="P238" s="143">
        <f>O238*H238</f>
        <v>0</v>
      </c>
      <c r="Q238" s="143">
        <v>0</v>
      </c>
      <c r="R238" s="143">
        <f>Q238*H238</f>
        <v>0</v>
      </c>
      <c r="S238" s="143">
        <v>0</v>
      </c>
      <c r="T238" s="144">
        <f>S238*H238</f>
        <v>0</v>
      </c>
      <c r="AR238" s="145" t="s">
        <v>291</v>
      </c>
      <c r="AT238" s="145" t="s">
        <v>184</v>
      </c>
      <c r="AU238" s="145" t="s">
        <v>84</v>
      </c>
      <c r="AY238" s="18" t="s">
        <v>179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8" t="s">
        <v>78</v>
      </c>
      <c r="BK238" s="146">
        <f>ROUND(I238*H238,2)</f>
        <v>0</v>
      </c>
      <c r="BL238" s="18" t="s">
        <v>291</v>
      </c>
      <c r="BM238" s="145" t="s">
        <v>1433</v>
      </c>
    </row>
    <row r="239" spans="2:65" s="1" customFormat="1" ht="19.5">
      <c r="B239" s="33"/>
      <c r="D239" s="147" t="s">
        <v>189</v>
      </c>
      <c r="F239" s="148" t="s">
        <v>1297</v>
      </c>
      <c r="I239" s="149"/>
      <c r="L239" s="33"/>
      <c r="M239" s="150"/>
      <c r="T239" s="54"/>
      <c r="AT239" s="18" t="s">
        <v>189</v>
      </c>
      <c r="AU239" s="18" t="s">
        <v>84</v>
      </c>
    </row>
    <row r="240" spans="2:65" s="1" customFormat="1" ht="16.5" customHeight="1">
      <c r="B240" s="133"/>
      <c r="C240" s="134" t="s">
        <v>1198</v>
      </c>
      <c r="D240" s="134" t="s">
        <v>184</v>
      </c>
      <c r="E240" s="135" t="s">
        <v>1328</v>
      </c>
      <c r="F240" s="136" t="s">
        <v>1329</v>
      </c>
      <c r="G240" s="137" t="s">
        <v>757</v>
      </c>
      <c r="H240" s="138">
        <v>1</v>
      </c>
      <c r="I240" s="139"/>
      <c r="J240" s="140">
        <f>ROUND(I240*H240,2)</f>
        <v>0</v>
      </c>
      <c r="K240" s="136" t="s">
        <v>3</v>
      </c>
      <c r="L240" s="33"/>
      <c r="M240" s="141" t="s">
        <v>3</v>
      </c>
      <c r="N240" s="142" t="s">
        <v>45</v>
      </c>
      <c r="P240" s="143">
        <f>O240*H240</f>
        <v>0</v>
      </c>
      <c r="Q240" s="143">
        <v>0</v>
      </c>
      <c r="R240" s="143">
        <f>Q240*H240</f>
        <v>0</v>
      </c>
      <c r="S240" s="143">
        <v>0</v>
      </c>
      <c r="T240" s="144">
        <f>S240*H240</f>
        <v>0</v>
      </c>
      <c r="AR240" s="145" t="s">
        <v>291</v>
      </c>
      <c r="AT240" s="145" t="s">
        <v>184</v>
      </c>
      <c r="AU240" s="145" t="s">
        <v>84</v>
      </c>
      <c r="AY240" s="18" t="s">
        <v>179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8" t="s">
        <v>78</v>
      </c>
      <c r="BK240" s="146">
        <f>ROUND(I240*H240,2)</f>
        <v>0</v>
      </c>
      <c r="BL240" s="18" t="s">
        <v>291</v>
      </c>
      <c r="BM240" s="145" t="s">
        <v>1434</v>
      </c>
    </row>
    <row r="241" spans="2:65" s="1" customFormat="1">
      <c r="B241" s="33"/>
      <c r="D241" s="147" t="s">
        <v>189</v>
      </c>
      <c r="F241" s="148" t="s">
        <v>1329</v>
      </c>
      <c r="I241" s="149"/>
      <c r="L241" s="33"/>
      <c r="M241" s="150"/>
      <c r="T241" s="54"/>
      <c r="AT241" s="18" t="s">
        <v>189</v>
      </c>
      <c r="AU241" s="18" t="s">
        <v>84</v>
      </c>
    </row>
    <row r="242" spans="2:65" s="1" customFormat="1" ht="16.5" customHeight="1">
      <c r="B242" s="133"/>
      <c r="C242" s="134" t="s">
        <v>1204</v>
      </c>
      <c r="D242" s="134" t="s">
        <v>184</v>
      </c>
      <c r="E242" s="135" t="s">
        <v>1331</v>
      </c>
      <c r="F242" s="136" t="s">
        <v>1332</v>
      </c>
      <c r="G242" s="137" t="s">
        <v>757</v>
      </c>
      <c r="H242" s="138">
        <v>1</v>
      </c>
      <c r="I242" s="139"/>
      <c r="J242" s="140">
        <f>ROUND(I242*H242,2)</f>
        <v>0</v>
      </c>
      <c r="K242" s="136" t="s">
        <v>3</v>
      </c>
      <c r="L242" s="33"/>
      <c r="M242" s="141" t="s">
        <v>3</v>
      </c>
      <c r="N242" s="142" t="s">
        <v>45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AR242" s="145" t="s">
        <v>291</v>
      </c>
      <c r="AT242" s="145" t="s">
        <v>184</v>
      </c>
      <c r="AU242" s="145" t="s">
        <v>84</v>
      </c>
      <c r="AY242" s="18" t="s">
        <v>179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8" t="s">
        <v>78</v>
      </c>
      <c r="BK242" s="146">
        <f>ROUND(I242*H242,2)</f>
        <v>0</v>
      </c>
      <c r="BL242" s="18" t="s">
        <v>291</v>
      </c>
      <c r="BM242" s="145" t="s">
        <v>1435</v>
      </c>
    </row>
    <row r="243" spans="2:65" s="1" customFormat="1">
      <c r="B243" s="33"/>
      <c r="D243" s="147" t="s">
        <v>189</v>
      </c>
      <c r="F243" s="148" t="s">
        <v>1332</v>
      </c>
      <c r="I243" s="149"/>
      <c r="L243" s="33"/>
      <c r="M243" s="150"/>
      <c r="T243" s="54"/>
      <c r="AT243" s="18" t="s">
        <v>189</v>
      </c>
      <c r="AU243" s="18" t="s">
        <v>84</v>
      </c>
    </row>
    <row r="244" spans="2:65" s="1" customFormat="1" ht="55.5" customHeight="1">
      <c r="B244" s="133"/>
      <c r="C244" s="134" t="s">
        <v>1210</v>
      </c>
      <c r="D244" s="134" t="s">
        <v>184</v>
      </c>
      <c r="E244" s="135" t="s">
        <v>1436</v>
      </c>
      <c r="F244" s="136" t="s">
        <v>1335</v>
      </c>
      <c r="G244" s="137" t="s">
        <v>757</v>
      </c>
      <c r="H244" s="138">
        <v>1</v>
      </c>
      <c r="I244" s="139"/>
      <c r="J244" s="140">
        <f>ROUND(I244*H244,2)</f>
        <v>0</v>
      </c>
      <c r="K244" s="136" t="s">
        <v>3</v>
      </c>
      <c r="L244" s="33"/>
      <c r="M244" s="141" t="s">
        <v>3</v>
      </c>
      <c r="N244" s="142" t="s">
        <v>45</v>
      </c>
      <c r="P244" s="143">
        <f>O244*H244</f>
        <v>0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AR244" s="145" t="s">
        <v>291</v>
      </c>
      <c r="AT244" s="145" t="s">
        <v>184</v>
      </c>
      <c r="AU244" s="145" t="s">
        <v>84</v>
      </c>
      <c r="AY244" s="18" t="s">
        <v>179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8" t="s">
        <v>78</v>
      </c>
      <c r="BK244" s="146">
        <f>ROUND(I244*H244,2)</f>
        <v>0</v>
      </c>
      <c r="BL244" s="18" t="s">
        <v>291</v>
      </c>
      <c r="BM244" s="145" t="s">
        <v>1437</v>
      </c>
    </row>
    <row r="245" spans="2:65" s="1" customFormat="1" ht="29.25">
      <c r="B245" s="33"/>
      <c r="D245" s="147" t="s">
        <v>189</v>
      </c>
      <c r="F245" s="148" t="s">
        <v>1335</v>
      </c>
      <c r="I245" s="149"/>
      <c r="L245" s="33"/>
      <c r="M245" s="150"/>
      <c r="T245" s="54"/>
      <c r="AT245" s="18" t="s">
        <v>189</v>
      </c>
      <c r="AU245" s="18" t="s">
        <v>84</v>
      </c>
    </row>
    <row r="246" spans="2:65" s="11" customFormat="1" ht="20.85" customHeight="1">
      <c r="B246" s="121"/>
      <c r="D246" s="122" t="s">
        <v>73</v>
      </c>
      <c r="E246" s="131" t="s">
        <v>88</v>
      </c>
      <c r="F246" s="131" t="s">
        <v>1438</v>
      </c>
      <c r="I246" s="124"/>
      <c r="J246" s="132">
        <f>BK246</f>
        <v>0</v>
      </c>
      <c r="L246" s="121"/>
      <c r="M246" s="126"/>
      <c r="P246" s="127">
        <f>SUM(P247:P298)</f>
        <v>0</v>
      </c>
      <c r="R246" s="127">
        <f>SUM(R247:R298)</f>
        <v>0</v>
      </c>
      <c r="T246" s="128">
        <f>SUM(T247:T298)</f>
        <v>0</v>
      </c>
      <c r="AR246" s="122" t="s">
        <v>78</v>
      </c>
      <c r="AT246" s="129" t="s">
        <v>73</v>
      </c>
      <c r="AU246" s="129" t="s">
        <v>82</v>
      </c>
      <c r="AY246" s="122" t="s">
        <v>179</v>
      </c>
      <c r="BK246" s="130">
        <f>SUM(BK247:BK298)</f>
        <v>0</v>
      </c>
    </row>
    <row r="247" spans="2:65" s="1" customFormat="1" ht="78" customHeight="1">
      <c r="B247" s="133"/>
      <c r="C247" s="134" t="s">
        <v>1214</v>
      </c>
      <c r="D247" s="134" t="s">
        <v>184</v>
      </c>
      <c r="E247" s="135" t="s">
        <v>1439</v>
      </c>
      <c r="F247" s="136" t="s">
        <v>1339</v>
      </c>
      <c r="G247" s="137" t="s">
        <v>1244</v>
      </c>
      <c r="H247" s="138">
        <v>1</v>
      </c>
      <c r="I247" s="139"/>
      <c r="J247" s="140">
        <f>ROUND(I247*H247,2)</f>
        <v>0</v>
      </c>
      <c r="K247" s="136" t="s">
        <v>3</v>
      </c>
      <c r="L247" s="33"/>
      <c r="M247" s="141" t="s">
        <v>3</v>
      </c>
      <c r="N247" s="142" t="s">
        <v>45</v>
      </c>
      <c r="P247" s="143">
        <f>O247*H247</f>
        <v>0</v>
      </c>
      <c r="Q247" s="143">
        <v>0</v>
      </c>
      <c r="R247" s="143">
        <f>Q247*H247</f>
        <v>0</v>
      </c>
      <c r="S247" s="143">
        <v>0</v>
      </c>
      <c r="T247" s="144">
        <f>S247*H247</f>
        <v>0</v>
      </c>
      <c r="AR247" s="145" t="s">
        <v>291</v>
      </c>
      <c r="AT247" s="145" t="s">
        <v>184</v>
      </c>
      <c r="AU247" s="145" t="s">
        <v>84</v>
      </c>
      <c r="AY247" s="18" t="s">
        <v>179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8" t="s">
        <v>78</v>
      </c>
      <c r="BK247" s="146">
        <f>ROUND(I247*H247,2)</f>
        <v>0</v>
      </c>
      <c r="BL247" s="18" t="s">
        <v>291</v>
      </c>
      <c r="BM247" s="145" t="s">
        <v>1440</v>
      </c>
    </row>
    <row r="248" spans="2:65" s="1" customFormat="1" ht="156">
      <c r="B248" s="33"/>
      <c r="D248" s="147" t="s">
        <v>189</v>
      </c>
      <c r="F248" s="148" t="s">
        <v>1341</v>
      </c>
      <c r="I248" s="149"/>
      <c r="L248" s="33"/>
      <c r="M248" s="150"/>
      <c r="T248" s="54"/>
      <c r="AT248" s="18" t="s">
        <v>189</v>
      </c>
      <c r="AU248" s="18" t="s">
        <v>84</v>
      </c>
    </row>
    <row r="249" spans="2:65" s="1" customFormat="1" ht="21.75" customHeight="1">
      <c r="B249" s="133"/>
      <c r="C249" s="134" t="s">
        <v>1220</v>
      </c>
      <c r="D249" s="134" t="s">
        <v>184</v>
      </c>
      <c r="E249" s="135" t="s">
        <v>1441</v>
      </c>
      <c r="F249" s="136" t="s">
        <v>1248</v>
      </c>
      <c r="G249" s="137" t="s">
        <v>1244</v>
      </c>
      <c r="H249" s="138">
        <v>2</v>
      </c>
      <c r="I249" s="139"/>
      <c r="J249" s="140">
        <f>ROUND(I249*H249,2)</f>
        <v>0</v>
      </c>
      <c r="K249" s="136" t="s">
        <v>3</v>
      </c>
      <c r="L249" s="33"/>
      <c r="M249" s="141" t="s">
        <v>3</v>
      </c>
      <c r="N249" s="142" t="s">
        <v>45</v>
      </c>
      <c r="P249" s="143">
        <f>O249*H249</f>
        <v>0</v>
      </c>
      <c r="Q249" s="143">
        <v>0</v>
      </c>
      <c r="R249" s="143">
        <f>Q249*H249</f>
        <v>0</v>
      </c>
      <c r="S249" s="143">
        <v>0</v>
      </c>
      <c r="T249" s="144">
        <f>S249*H249</f>
        <v>0</v>
      </c>
      <c r="AR249" s="145" t="s">
        <v>291</v>
      </c>
      <c r="AT249" s="145" t="s">
        <v>184</v>
      </c>
      <c r="AU249" s="145" t="s">
        <v>84</v>
      </c>
      <c r="AY249" s="18" t="s">
        <v>179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8" t="s">
        <v>78</v>
      </c>
      <c r="BK249" s="146">
        <f>ROUND(I249*H249,2)</f>
        <v>0</v>
      </c>
      <c r="BL249" s="18" t="s">
        <v>291</v>
      </c>
      <c r="BM249" s="145" t="s">
        <v>1442</v>
      </c>
    </row>
    <row r="250" spans="2:65" s="1" customFormat="1">
      <c r="B250" s="33"/>
      <c r="D250" s="147" t="s">
        <v>189</v>
      </c>
      <c r="F250" s="148" t="s">
        <v>1248</v>
      </c>
      <c r="I250" s="149"/>
      <c r="L250" s="33"/>
      <c r="M250" s="150"/>
      <c r="T250" s="54"/>
      <c r="AT250" s="18" t="s">
        <v>189</v>
      </c>
      <c r="AU250" s="18" t="s">
        <v>84</v>
      </c>
    </row>
    <row r="251" spans="2:65" s="1" customFormat="1" ht="21.75" customHeight="1">
      <c r="B251" s="133"/>
      <c r="C251" s="134" t="s">
        <v>1227</v>
      </c>
      <c r="D251" s="134" t="s">
        <v>184</v>
      </c>
      <c r="E251" s="135" t="s">
        <v>1443</v>
      </c>
      <c r="F251" s="136" t="s">
        <v>1345</v>
      </c>
      <c r="G251" s="137" t="s">
        <v>1244</v>
      </c>
      <c r="H251" s="138">
        <v>1</v>
      </c>
      <c r="I251" s="139"/>
      <c r="J251" s="140">
        <f>ROUND(I251*H251,2)</f>
        <v>0</v>
      </c>
      <c r="K251" s="136" t="s">
        <v>3</v>
      </c>
      <c r="L251" s="33"/>
      <c r="M251" s="141" t="s">
        <v>3</v>
      </c>
      <c r="N251" s="142" t="s">
        <v>45</v>
      </c>
      <c r="P251" s="143">
        <f>O251*H251</f>
        <v>0</v>
      </c>
      <c r="Q251" s="143">
        <v>0</v>
      </c>
      <c r="R251" s="143">
        <f>Q251*H251</f>
        <v>0</v>
      </c>
      <c r="S251" s="143">
        <v>0</v>
      </c>
      <c r="T251" s="144">
        <f>S251*H251</f>
        <v>0</v>
      </c>
      <c r="AR251" s="145" t="s">
        <v>291</v>
      </c>
      <c r="AT251" s="145" t="s">
        <v>184</v>
      </c>
      <c r="AU251" s="145" t="s">
        <v>84</v>
      </c>
      <c r="AY251" s="18" t="s">
        <v>179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8" t="s">
        <v>78</v>
      </c>
      <c r="BK251" s="146">
        <f>ROUND(I251*H251,2)</f>
        <v>0</v>
      </c>
      <c r="BL251" s="18" t="s">
        <v>291</v>
      </c>
      <c r="BM251" s="145" t="s">
        <v>1444</v>
      </c>
    </row>
    <row r="252" spans="2:65" s="1" customFormat="1">
      <c r="B252" s="33"/>
      <c r="D252" s="147" t="s">
        <v>189</v>
      </c>
      <c r="F252" s="148" t="s">
        <v>1345</v>
      </c>
      <c r="I252" s="149"/>
      <c r="L252" s="33"/>
      <c r="M252" s="150"/>
      <c r="T252" s="54"/>
      <c r="AT252" s="18" t="s">
        <v>189</v>
      </c>
      <c r="AU252" s="18" t="s">
        <v>84</v>
      </c>
    </row>
    <row r="253" spans="2:65" s="1" customFormat="1" ht="16.5" customHeight="1">
      <c r="B253" s="133"/>
      <c r="C253" s="134" t="s">
        <v>1445</v>
      </c>
      <c r="D253" s="134" t="s">
        <v>184</v>
      </c>
      <c r="E253" s="135" t="s">
        <v>1446</v>
      </c>
      <c r="F253" s="136" t="s">
        <v>1348</v>
      </c>
      <c r="G253" s="137" t="s">
        <v>1244</v>
      </c>
      <c r="H253" s="138">
        <v>1</v>
      </c>
      <c r="I253" s="139"/>
      <c r="J253" s="140">
        <f>ROUND(I253*H253,2)</f>
        <v>0</v>
      </c>
      <c r="K253" s="136" t="s">
        <v>3</v>
      </c>
      <c r="L253" s="33"/>
      <c r="M253" s="141" t="s">
        <v>3</v>
      </c>
      <c r="N253" s="142" t="s">
        <v>45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291</v>
      </c>
      <c r="AT253" s="145" t="s">
        <v>184</v>
      </c>
      <c r="AU253" s="145" t="s">
        <v>84</v>
      </c>
      <c r="AY253" s="18" t="s">
        <v>179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8" t="s">
        <v>78</v>
      </c>
      <c r="BK253" s="146">
        <f>ROUND(I253*H253,2)</f>
        <v>0</v>
      </c>
      <c r="BL253" s="18" t="s">
        <v>291</v>
      </c>
      <c r="BM253" s="145" t="s">
        <v>1447</v>
      </c>
    </row>
    <row r="254" spans="2:65" s="1" customFormat="1">
      <c r="B254" s="33"/>
      <c r="D254" s="147" t="s">
        <v>189</v>
      </c>
      <c r="F254" s="148" t="s">
        <v>1348</v>
      </c>
      <c r="I254" s="149"/>
      <c r="L254" s="33"/>
      <c r="M254" s="150"/>
      <c r="T254" s="54"/>
      <c r="AT254" s="18" t="s">
        <v>189</v>
      </c>
      <c r="AU254" s="18" t="s">
        <v>84</v>
      </c>
    </row>
    <row r="255" spans="2:65" s="1" customFormat="1" ht="21.75" customHeight="1">
      <c r="B255" s="133"/>
      <c r="C255" s="134" t="s">
        <v>1448</v>
      </c>
      <c r="D255" s="134" t="s">
        <v>184</v>
      </c>
      <c r="E255" s="135" t="s">
        <v>1449</v>
      </c>
      <c r="F255" s="136" t="s">
        <v>1266</v>
      </c>
      <c r="G255" s="137" t="s">
        <v>1244</v>
      </c>
      <c r="H255" s="138">
        <v>1</v>
      </c>
      <c r="I255" s="139"/>
      <c r="J255" s="140">
        <f>ROUND(I255*H255,2)</f>
        <v>0</v>
      </c>
      <c r="K255" s="136" t="s">
        <v>3</v>
      </c>
      <c r="L255" s="33"/>
      <c r="M255" s="141" t="s">
        <v>3</v>
      </c>
      <c r="N255" s="142" t="s">
        <v>45</v>
      </c>
      <c r="P255" s="143">
        <f>O255*H255</f>
        <v>0</v>
      </c>
      <c r="Q255" s="143">
        <v>0</v>
      </c>
      <c r="R255" s="143">
        <f>Q255*H255</f>
        <v>0</v>
      </c>
      <c r="S255" s="143">
        <v>0</v>
      </c>
      <c r="T255" s="144">
        <f>S255*H255</f>
        <v>0</v>
      </c>
      <c r="AR255" s="145" t="s">
        <v>291</v>
      </c>
      <c r="AT255" s="145" t="s">
        <v>184</v>
      </c>
      <c r="AU255" s="145" t="s">
        <v>84</v>
      </c>
      <c r="AY255" s="18" t="s">
        <v>179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8" t="s">
        <v>78</v>
      </c>
      <c r="BK255" s="146">
        <f>ROUND(I255*H255,2)</f>
        <v>0</v>
      </c>
      <c r="BL255" s="18" t="s">
        <v>291</v>
      </c>
      <c r="BM255" s="145" t="s">
        <v>1450</v>
      </c>
    </row>
    <row r="256" spans="2:65" s="1" customFormat="1">
      <c r="B256" s="33"/>
      <c r="D256" s="147" t="s">
        <v>189</v>
      </c>
      <c r="F256" s="148" t="s">
        <v>1266</v>
      </c>
      <c r="I256" s="149"/>
      <c r="L256" s="33"/>
      <c r="M256" s="150"/>
      <c r="T256" s="54"/>
      <c r="AT256" s="18" t="s">
        <v>189</v>
      </c>
      <c r="AU256" s="18" t="s">
        <v>84</v>
      </c>
    </row>
    <row r="257" spans="2:65" s="1" customFormat="1" ht="21.75" customHeight="1">
      <c r="B257" s="133"/>
      <c r="C257" s="134" t="s">
        <v>1451</v>
      </c>
      <c r="D257" s="134" t="s">
        <v>184</v>
      </c>
      <c r="E257" s="135" t="s">
        <v>1452</v>
      </c>
      <c r="F257" s="136" t="s">
        <v>1351</v>
      </c>
      <c r="G257" s="137" t="s">
        <v>1244</v>
      </c>
      <c r="H257" s="138">
        <v>3</v>
      </c>
      <c r="I257" s="139"/>
      <c r="J257" s="140">
        <f>ROUND(I257*H257,2)</f>
        <v>0</v>
      </c>
      <c r="K257" s="136" t="s">
        <v>3</v>
      </c>
      <c r="L257" s="33"/>
      <c r="M257" s="141" t="s">
        <v>3</v>
      </c>
      <c r="N257" s="142" t="s">
        <v>45</v>
      </c>
      <c r="P257" s="143">
        <f>O257*H257</f>
        <v>0</v>
      </c>
      <c r="Q257" s="143">
        <v>0</v>
      </c>
      <c r="R257" s="143">
        <f>Q257*H257</f>
        <v>0</v>
      </c>
      <c r="S257" s="143">
        <v>0</v>
      </c>
      <c r="T257" s="144">
        <f>S257*H257</f>
        <v>0</v>
      </c>
      <c r="AR257" s="145" t="s">
        <v>291</v>
      </c>
      <c r="AT257" s="145" t="s">
        <v>184</v>
      </c>
      <c r="AU257" s="145" t="s">
        <v>84</v>
      </c>
      <c r="AY257" s="18" t="s">
        <v>179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8" t="s">
        <v>78</v>
      </c>
      <c r="BK257" s="146">
        <f>ROUND(I257*H257,2)</f>
        <v>0</v>
      </c>
      <c r="BL257" s="18" t="s">
        <v>291</v>
      </c>
      <c r="BM257" s="145" t="s">
        <v>1453</v>
      </c>
    </row>
    <row r="258" spans="2:65" s="1" customFormat="1">
      <c r="B258" s="33"/>
      <c r="D258" s="147" t="s">
        <v>189</v>
      </c>
      <c r="F258" s="148" t="s">
        <v>1351</v>
      </c>
      <c r="I258" s="149"/>
      <c r="L258" s="33"/>
      <c r="M258" s="150"/>
      <c r="T258" s="54"/>
      <c r="AT258" s="18" t="s">
        <v>189</v>
      </c>
      <c r="AU258" s="18" t="s">
        <v>84</v>
      </c>
    </row>
    <row r="259" spans="2:65" s="1" customFormat="1" ht="16.5" customHeight="1">
      <c r="B259" s="133"/>
      <c r="C259" s="134" t="s">
        <v>1454</v>
      </c>
      <c r="D259" s="134" t="s">
        <v>184</v>
      </c>
      <c r="E259" s="135" t="s">
        <v>1455</v>
      </c>
      <c r="F259" s="136" t="s">
        <v>1407</v>
      </c>
      <c r="G259" s="137" t="s">
        <v>1244</v>
      </c>
      <c r="H259" s="138">
        <v>1</v>
      </c>
      <c r="I259" s="139"/>
      <c r="J259" s="140">
        <f>ROUND(I259*H259,2)</f>
        <v>0</v>
      </c>
      <c r="K259" s="136" t="s">
        <v>3</v>
      </c>
      <c r="L259" s="33"/>
      <c r="M259" s="141" t="s">
        <v>3</v>
      </c>
      <c r="N259" s="142" t="s">
        <v>45</v>
      </c>
      <c r="P259" s="143">
        <f>O259*H259</f>
        <v>0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AR259" s="145" t="s">
        <v>291</v>
      </c>
      <c r="AT259" s="145" t="s">
        <v>184</v>
      </c>
      <c r="AU259" s="145" t="s">
        <v>84</v>
      </c>
      <c r="AY259" s="18" t="s">
        <v>179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8" t="s">
        <v>78</v>
      </c>
      <c r="BK259" s="146">
        <f>ROUND(I259*H259,2)</f>
        <v>0</v>
      </c>
      <c r="BL259" s="18" t="s">
        <v>291</v>
      </c>
      <c r="BM259" s="145" t="s">
        <v>1456</v>
      </c>
    </row>
    <row r="260" spans="2:65" s="1" customFormat="1">
      <c r="B260" s="33"/>
      <c r="D260" s="147" t="s">
        <v>189</v>
      </c>
      <c r="F260" s="148" t="s">
        <v>1407</v>
      </c>
      <c r="I260" s="149"/>
      <c r="L260" s="33"/>
      <c r="M260" s="150"/>
      <c r="T260" s="54"/>
      <c r="AT260" s="18" t="s">
        <v>189</v>
      </c>
      <c r="AU260" s="18" t="s">
        <v>84</v>
      </c>
    </row>
    <row r="261" spans="2:65" s="1" customFormat="1" ht="16.5" customHeight="1">
      <c r="B261" s="133"/>
      <c r="C261" s="134" t="s">
        <v>1457</v>
      </c>
      <c r="D261" s="134" t="s">
        <v>184</v>
      </c>
      <c r="E261" s="135" t="s">
        <v>1458</v>
      </c>
      <c r="F261" s="136" t="s">
        <v>1410</v>
      </c>
      <c r="G261" s="137" t="s">
        <v>1244</v>
      </c>
      <c r="H261" s="138">
        <v>1</v>
      </c>
      <c r="I261" s="139"/>
      <c r="J261" s="140">
        <f>ROUND(I261*H261,2)</f>
        <v>0</v>
      </c>
      <c r="K261" s="136" t="s">
        <v>3</v>
      </c>
      <c r="L261" s="33"/>
      <c r="M261" s="141" t="s">
        <v>3</v>
      </c>
      <c r="N261" s="142" t="s">
        <v>45</v>
      </c>
      <c r="P261" s="143">
        <f>O261*H261</f>
        <v>0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AR261" s="145" t="s">
        <v>291</v>
      </c>
      <c r="AT261" s="145" t="s">
        <v>184</v>
      </c>
      <c r="AU261" s="145" t="s">
        <v>84</v>
      </c>
      <c r="AY261" s="18" t="s">
        <v>179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8" t="s">
        <v>78</v>
      </c>
      <c r="BK261" s="146">
        <f>ROUND(I261*H261,2)</f>
        <v>0</v>
      </c>
      <c r="BL261" s="18" t="s">
        <v>291</v>
      </c>
      <c r="BM261" s="145" t="s">
        <v>1459</v>
      </c>
    </row>
    <row r="262" spans="2:65" s="1" customFormat="1">
      <c r="B262" s="33"/>
      <c r="D262" s="147" t="s">
        <v>189</v>
      </c>
      <c r="F262" s="148" t="s">
        <v>1410</v>
      </c>
      <c r="I262" s="149"/>
      <c r="L262" s="33"/>
      <c r="M262" s="150"/>
      <c r="T262" s="54"/>
      <c r="AT262" s="18" t="s">
        <v>189</v>
      </c>
      <c r="AU262" s="18" t="s">
        <v>84</v>
      </c>
    </row>
    <row r="263" spans="2:65" s="1" customFormat="1" ht="16.5" customHeight="1">
      <c r="B263" s="133"/>
      <c r="C263" s="134" t="s">
        <v>1460</v>
      </c>
      <c r="D263" s="134" t="s">
        <v>184</v>
      </c>
      <c r="E263" s="135" t="s">
        <v>1461</v>
      </c>
      <c r="F263" s="136" t="s">
        <v>1272</v>
      </c>
      <c r="G263" s="137" t="s">
        <v>1244</v>
      </c>
      <c r="H263" s="138">
        <v>1</v>
      </c>
      <c r="I263" s="139"/>
      <c r="J263" s="140">
        <f>ROUND(I263*H263,2)</f>
        <v>0</v>
      </c>
      <c r="K263" s="136" t="s">
        <v>3</v>
      </c>
      <c r="L263" s="33"/>
      <c r="M263" s="141" t="s">
        <v>3</v>
      </c>
      <c r="N263" s="142" t="s">
        <v>45</v>
      </c>
      <c r="P263" s="143">
        <f>O263*H263</f>
        <v>0</v>
      </c>
      <c r="Q263" s="143">
        <v>0</v>
      </c>
      <c r="R263" s="143">
        <f>Q263*H263</f>
        <v>0</v>
      </c>
      <c r="S263" s="143">
        <v>0</v>
      </c>
      <c r="T263" s="144">
        <f>S263*H263</f>
        <v>0</v>
      </c>
      <c r="AR263" s="145" t="s">
        <v>291</v>
      </c>
      <c r="AT263" s="145" t="s">
        <v>184</v>
      </c>
      <c r="AU263" s="145" t="s">
        <v>84</v>
      </c>
      <c r="AY263" s="18" t="s">
        <v>179</v>
      </c>
      <c r="BE263" s="146">
        <f>IF(N263="základní",J263,0)</f>
        <v>0</v>
      </c>
      <c r="BF263" s="146">
        <f>IF(N263="snížená",J263,0)</f>
        <v>0</v>
      </c>
      <c r="BG263" s="146">
        <f>IF(N263="zákl. přenesená",J263,0)</f>
        <v>0</v>
      </c>
      <c r="BH263" s="146">
        <f>IF(N263="sníž. přenesená",J263,0)</f>
        <v>0</v>
      </c>
      <c r="BI263" s="146">
        <f>IF(N263="nulová",J263,0)</f>
        <v>0</v>
      </c>
      <c r="BJ263" s="18" t="s">
        <v>78</v>
      </c>
      <c r="BK263" s="146">
        <f>ROUND(I263*H263,2)</f>
        <v>0</v>
      </c>
      <c r="BL263" s="18" t="s">
        <v>291</v>
      </c>
      <c r="BM263" s="145" t="s">
        <v>1462</v>
      </c>
    </row>
    <row r="264" spans="2:65" s="1" customFormat="1">
      <c r="B264" s="33"/>
      <c r="D264" s="147" t="s">
        <v>189</v>
      </c>
      <c r="F264" s="148" t="s">
        <v>1272</v>
      </c>
      <c r="I264" s="149"/>
      <c r="L264" s="33"/>
      <c r="M264" s="150"/>
      <c r="T264" s="54"/>
      <c r="AT264" s="18" t="s">
        <v>189</v>
      </c>
      <c r="AU264" s="18" t="s">
        <v>84</v>
      </c>
    </row>
    <row r="265" spans="2:65" s="1" customFormat="1" ht="16.5" customHeight="1">
      <c r="B265" s="133"/>
      <c r="C265" s="134" t="s">
        <v>1463</v>
      </c>
      <c r="D265" s="134" t="s">
        <v>184</v>
      </c>
      <c r="E265" s="135" t="s">
        <v>1464</v>
      </c>
      <c r="F265" s="136" t="s">
        <v>1413</v>
      </c>
      <c r="G265" s="137" t="s">
        <v>1244</v>
      </c>
      <c r="H265" s="138">
        <v>1</v>
      </c>
      <c r="I265" s="139"/>
      <c r="J265" s="140">
        <f>ROUND(I265*H265,2)</f>
        <v>0</v>
      </c>
      <c r="K265" s="136" t="s">
        <v>3</v>
      </c>
      <c r="L265" s="33"/>
      <c r="M265" s="141" t="s">
        <v>3</v>
      </c>
      <c r="N265" s="142" t="s">
        <v>45</v>
      </c>
      <c r="P265" s="143">
        <f>O265*H265</f>
        <v>0</v>
      </c>
      <c r="Q265" s="143">
        <v>0</v>
      </c>
      <c r="R265" s="143">
        <f>Q265*H265</f>
        <v>0</v>
      </c>
      <c r="S265" s="143">
        <v>0</v>
      </c>
      <c r="T265" s="144">
        <f>S265*H265</f>
        <v>0</v>
      </c>
      <c r="AR265" s="145" t="s">
        <v>291</v>
      </c>
      <c r="AT265" s="145" t="s">
        <v>184</v>
      </c>
      <c r="AU265" s="145" t="s">
        <v>84</v>
      </c>
      <c r="AY265" s="18" t="s">
        <v>179</v>
      </c>
      <c r="BE265" s="146">
        <f>IF(N265="základní",J265,0)</f>
        <v>0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8" t="s">
        <v>78</v>
      </c>
      <c r="BK265" s="146">
        <f>ROUND(I265*H265,2)</f>
        <v>0</v>
      </c>
      <c r="BL265" s="18" t="s">
        <v>291</v>
      </c>
      <c r="BM265" s="145" t="s">
        <v>1465</v>
      </c>
    </row>
    <row r="266" spans="2:65" s="1" customFormat="1">
      <c r="B266" s="33"/>
      <c r="D266" s="147" t="s">
        <v>189</v>
      </c>
      <c r="F266" s="148" t="s">
        <v>1413</v>
      </c>
      <c r="I266" s="149"/>
      <c r="L266" s="33"/>
      <c r="M266" s="150"/>
      <c r="T266" s="54"/>
      <c r="AT266" s="18" t="s">
        <v>189</v>
      </c>
      <c r="AU266" s="18" t="s">
        <v>84</v>
      </c>
    </row>
    <row r="267" spans="2:65" s="1" customFormat="1" ht="24.2" customHeight="1">
      <c r="B267" s="133"/>
      <c r="C267" s="134" t="s">
        <v>1466</v>
      </c>
      <c r="D267" s="134" t="s">
        <v>184</v>
      </c>
      <c r="E267" s="135" t="s">
        <v>1467</v>
      </c>
      <c r="F267" s="136" t="s">
        <v>1416</v>
      </c>
      <c r="G267" s="137" t="s">
        <v>1244</v>
      </c>
      <c r="H267" s="138">
        <v>3</v>
      </c>
      <c r="I267" s="139"/>
      <c r="J267" s="140">
        <f>ROUND(I267*H267,2)</f>
        <v>0</v>
      </c>
      <c r="K267" s="136" t="s">
        <v>3</v>
      </c>
      <c r="L267" s="33"/>
      <c r="M267" s="141" t="s">
        <v>3</v>
      </c>
      <c r="N267" s="142" t="s">
        <v>45</v>
      </c>
      <c r="P267" s="143">
        <f>O267*H267</f>
        <v>0</v>
      </c>
      <c r="Q267" s="143">
        <v>0</v>
      </c>
      <c r="R267" s="143">
        <f>Q267*H267</f>
        <v>0</v>
      </c>
      <c r="S267" s="143">
        <v>0</v>
      </c>
      <c r="T267" s="144">
        <f>S267*H267</f>
        <v>0</v>
      </c>
      <c r="AR267" s="145" t="s">
        <v>291</v>
      </c>
      <c r="AT267" s="145" t="s">
        <v>184</v>
      </c>
      <c r="AU267" s="145" t="s">
        <v>84</v>
      </c>
      <c r="AY267" s="18" t="s">
        <v>179</v>
      </c>
      <c r="BE267" s="146">
        <f>IF(N267="základní",J267,0)</f>
        <v>0</v>
      </c>
      <c r="BF267" s="146">
        <f>IF(N267="snížená",J267,0)</f>
        <v>0</v>
      </c>
      <c r="BG267" s="146">
        <f>IF(N267="zákl. přenesená",J267,0)</f>
        <v>0</v>
      </c>
      <c r="BH267" s="146">
        <f>IF(N267="sníž. přenesená",J267,0)</f>
        <v>0</v>
      </c>
      <c r="BI267" s="146">
        <f>IF(N267="nulová",J267,0)</f>
        <v>0</v>
      </c>
      <c r="BJ267" s="18" t="s">
        <v>78</v>
      </c>
      <c r="BK267" s="146">
        <f>ROUND(I267*H267,2)</f>
        <v>0</v>
      </c>
      <c r="BL267" s="18" t="s">
        <v>291</v>
      </c>
      <c r="BM267" s="145" t="s">
        <v>1468</v>
      </c>
    </row>
    <row r="268" spans="2:65" s="1" customFormat="1">
      <c r="B268" s="33"/>
      <c r="D268" s="147" t="s">
        <v>189</v>
      </c>
      <c r="F268" s="148" t="s">
        <v>1416</v>
      </c>
      <c r="I268" s="149"/>
      <c r="L268" s="33"/>
      <c r="M268" s="150"/>
      <c r="T268" s="54"/>
      <c r="AT268" s="18" t="s">
        <v>189</v>
      </c>
      <c r="AU268" s="18" t="s">
        <v>84</v>
      </c>
    </row>
    <row r="269" spans="2:65" s="1" customFormat="1" ht="16.5" customHeight="1">
      <c r="B269" s="133"/>
      <c r="C269" s="134" t="s">
        <v>1469</v>
      </c>
      <c r="D269" s="134" t="s">
        <v>184</v>
      </c>
      <c r="E269" s="135" t="s">
        <v>1470</v>
      </c>
      <c r="F269" s="136" t="s">
        <v>1419</v>
      </c>
      <c r="G269" s="137" t="s">
        <v>1244</v>
      </c>
      <c r="H269" s="138">
        <v>3</v>
      </c>
      <c r="I269" s="139"/>
      <c r="J269" s="140">
        <f>ROUND(I269*H269,2)</f>
        <v>0</v>
      </c>
      <c r="K269" s="136" t="s">
        <v>3</v>
      </c>
      <c r="L269" s="33"/>
      <c r="M269" s="141" t="s">
        <v>3</v>
      </c>
      <c r="N269" s="142" t="s">
        <v>45</v>
      </c>
      <c r="P269" s="143">
        <f>O269*H269</f>
        <v>0</v>
      </c>
      <c r="Q269" s="143">
        <v>0</v>
      </c>
      <c r="R269" s="143">
        <f>Q269*H269</f>
        <v>0</v>
      </c>
      <c r="S269" s="143">
        <v>0</v>
      </c>
      <c r="T269" s="144">
        <f>S269*H269</f>
        <v>0</v>
      </c>
      <c r="AR269" s="145" t="s">
        <v>291</v>
      </c>
      <c r="AT269" s="145" t="s">
        <v>184</v>
      </c>
      <c r="AU269" s="145" t="s">
        <v>84</v>
      </c>
      <c r="AY269" s="18" t="s">
        <v>179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8" t="s">
        <v>78</v>
      </c>
      <c r="BK269" s="146">
        <f>ROUND(I269*H269,2)</f>
        <v>0</v>
      </c>
      <c r="BL269" s="18" t="s">
        <v>291</v>
      </c>
      <c r="BM269" s="145" t="s">
        <v>1471</v>
      </c>
    </row>
    <row r="270" spans="2:65" s="1" customFormat="1">
      <c r="B270" s="33"/>
      <c r="D270" s="147" t="s">
        <v>189</v>
      </c>
      <c r="F270" s="148" t="s">
        <v>1419</v>
      </c>
      <c r="I270" s="149"/>
      <c r="L270" s="33"/>
      <c r="M270" s="150"/>
      <c r="T270" s="54"/>
      <c r="AT270" s="18" t="s">
        <v>189</v>
      </c>
      <c r="AU270" s="18" t="s">
        <v>84</v>
      </c>
    </row>
    <row r="271" spans="2:65" s="1" customFormat="1" ht="16.5" customHeight="1">
      <c r="B271" s="133"/>
      <c r="C271" s="134" t="s">
        <v>1472</v>
      </c>
      <c r="D271" s="134" t="s">
        <v>184</v>
      </c>
      <c r="E271" s="135" t="s">
        <v>1473</v>
      </c>
      <c r="F271" s="136" t="s">
        <v>1474</v>
      </c>
      <c r="G271" s="137" t="s">
        <v>1288</v>
      </c>
      <c r="H271" s="138">
        <v>2</v>
      </c>
      <c r="I271" s="139"/>
      <c r="J271" s="140">
        <f>ROUND(I271*H271,2)</f>
        <v>0</v>
      </c>
      <c r="K271" s="136" t="s">
        <v>3</v>
      </c>
      <c r="L271" s="33"/>
      <c r="M271" s="141" t="s">
        <v>3</v>
      </c>
      <c r="N271" s="142" t="s">
        <v>45</v>
      </c>
      <c r="P271" s="143">
        <f>O271*H271</f>
        <v>0</v>
      </c>
      <c r="Q271" s="143">
        <v>0</v>
      </c>
      <c r="R271" s="143">
        <f>Q271*H271</f>
        <v>0</v>
      </c>
      <c r="S271" s="143">
        <v>0</v>
      </c>
      <c r="T271" s="144">
        <f>S271*H271</f>
        <v>0</v>
      </c>
      <c r="AR271" s="145" t="s">
        <v>291</v>
      </c>
      <c r="AT271" s="145" t="s">
        <v>184</v>
      </c>
      <c r="AU271" s="145" t="s">
        <v>84</v>
      </c>
      <c r="AY271" s="18" t="s">
        <v>179</v>
      </c>
      <c r="BE271" s="146">
        <f>IF(N271="základní",J271,0)</f>
        <v>0</v>
      </c>
      <c r="BF271" s="146">
        <f>IF(N271="snížená",J271,0)</f>
        <v>0</v>
      </c>
      <c r="BG271" s="146">
        <f>IF(N271="zákl. přenesená",J271,0)</f>
        <v>0</v>
      </c>
      <c r="BH271" s="146">
        <f>IF(N271="sníž. přenesená",J271,0)</f>
        <v>0</v>
      </c>
      <c r="BI271" s="146">
        <f>IF(N271="nulová",J271,0)</f>
        <v>0</v>
      </c>
      <c r="BJ271" s="18" t="s">
        <v>78</v>
      </c>
      <c r="BK271" s="146">
        <f>ROUND(I271*H271,2)</f>
        <v>0</v>
      </c>
      <c r="BL271" s="18" t="s">
        <v>291</v>
      </c>
      <c r="BM271" s="145" t="s">
        <v>1475</v>
      </c>
    </row>
    <row r="272" spans="2:65" s="1" customFormat="1">
      <c r="B272" s="33"/>
      <c r="D272" s="147" t="s">
        <v>189</v>
      </c>
      <c r="F272" s="148" t="s">
        <v>1474</v>
      </c>
      <c r="I272" s="149"/>
      <c r="L272" s="33"/>
      <c r="M272" s="150"/>
      <c r="T272" s="54"/>
      <c r="AT272" s="18" t="s">
        <v>189</v>
      </c>
      <c r="AU272" s="18" t="s">
        <v>84</v>
      </c>
    </row>
    <row r="273" spans="2:65" s="1" customFormat="1" ht="16.5" customHeight="1">
      <c r="B273" s="133"/>
      <c r="C273" s="134" t="s">
        <v>1476</v>
      </c>
      <c r="D273" s="134" t="s">
        <v>184</v>
      </c>
      <c r="E273" s="135" t="s">
        <v>1385</v>
      </c>
      <c r="F273" s="136" t="s">
        <v>1386</v>
      </c>
      <c r="G273" s="137" t="s">
        <v>1288</v>
      </c>
      <c r="H273" s="138">
        <v>8</v>
      </c>
      <c r="I273" s="139"/>
      <c r="J273" s="140">
        <f>ROUND(I273*H273,2)</f>
        <v>0</v>
      </c>
      <c r="K273" s="136" t="s">
        <v>3</v>
      </c>
      <c r="L273" s="33"/>
      <c r="M273" s="141" t="s">
        <v>3</v>
      </c>
      <c r="N273" s="142" t="s">
        <v>45</v>
      </c>
      <c r="P273" s="143">
        <f>O273*H273</f>
        <v>0</v>
      </c>
      <c r="Q273" s="143">
        <v>0</v>
      </c>
      <c r="R273" s="143">
        <f>Q273*H273</f>
        <v>0</v>
      </c>
      <c r="S273" s="143">
        <v>0</v>
      </c>
      <c r="T273" s="144">
        <f>S273*H273</f>
        <v>0</v>
      </c>
      <c r="AR273" s="145" t="s">
        <v>291</v>
      </c>
      <c r="AT273" s="145" t="s">
        <v>184</v>
      </c>
      <c r="AU273" s="145" t="s">
        <v>84</v>
      </c>
      <c r="AY273" s="18" t="s">
        <v>179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8" t="s">
        <v>78</v>
      </c>
      <c r="BK273" s="146">
        <f>ROUND(I273*H273,2)</f>
        <v>0</v>
      </c>
      <c r="BL273" s="18" t="s">
        <v>291</v>
      </c>
      <c r="BM273" s="145" t="s">
        <v>1477</v>
      </c>
    </row>
    <row r="274" spans="2:65" s="1" customFormat="1">
      <c r="B274" s="33"/>
      <c r="D274" s="147" t="s">
        <v>189</v>
      </c>
      <c r="F274" s="148" t="s">
        <v>1386</v>
      </c>
      <c r="I274" s="149"/>
      <c r="L274" s="33"/>
      <c r="M274" s="150"/>
      <c r="T274" s="54"/>
      <c r="AT274" s="18" t="s">
        <v>189</v>
      </c>
      <c r="AU274" s="18" t="s">
        <v>84</v>
      </c>
    </row>
    <row r="275" spans="2:65" s="1" customFormat="1" ht="16.5" customHeight="1">
      <c r="B275" s="133"/>
      <c r="C275" s="134" t="s">
        <v>1478</v>
      </c>
      <c r="D275" s="134" t="s">
        <v>184</v>
      </c>
      <c r="E275" s="135" t="s">
        <v>1290</v>
      </c>
      <c r="F275" s="136" t="s">
        <v>1291</v>
      </c>
      <c r="G275" s="137" t="s">
        <v>1244</v>
      </c>
      <c r="H275" s="138">
        <v>3</v>
      </c>
      <c r="I275" s="139"/>
      <c r="J275" s="140">
        <f>ROUND(I275*H275,2)</f>
        <v>0</v>
      </c>
      <c r="K275" s="136" t="s">
        <v>3</v>
      </c>
      <c r="L275" s="33"/>
      <c r="M275" s="141" t="s">
        <v>3</v>
      </c>
      <c r="N275" s="142" t="s">
        <v>45</v>
      </c>
      <c r="P275" s="143">
        <f>O275*H275</f>
        <v>0</v>
      </c>
      <c r="Q275" s="143">
        <v>0</v>
      </c>
      <c r="R275" s="143">
        <f>Q275*H275</f>
        <v>0</v>
      </c>
      <c r="S275" s="143">
        <v>0</v>
      </c>
      <c r="T275" s="144">
        <f>S275*H275</f>
        <v>0</v>
      </c>
      <c r="AR275" s="145" t="s">
        <v>291</v>
      </c>
      <c r="AT275" s="145" t="s">
        <v>184</v>
      </c>
      <c r="AU275" s="145" t="s">
        <v>84</v>
      </c>
      <c r="AY275" s="18" t="s">
        <v>179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8" t="s">
        <v>78</v>
      </c>
      <c r="BK275" s="146">
        <f>ROUND(I275*H275,2)</f>
        <v>0</v>
      </c>
      <c r="BL275" s="18" t="s">
        <v>291</v>
      </c>
      <c r="BM275" s="145" t="s">
        <v>1479</v>
      </c>
    </row>
    <row r="276" spans="2:65" s="1" customFormat="1">
      <c r="B276" s="33"/>
      <c r="D276" s="147" t="s">
        <v>189</v>
      </c>
      <c r="F276" s="148" t="s">
        <v>1291</v>
      </c>
      <c r="I276" s="149"/>
      <c r="L276" s="33"/>
      <c r="M276" s="150"/>
      <c r="T276" s="54"/>
      <c r="AT276" s="18" t="s">
        <v>189</v>
      </c>
      <c r="AU276" s="18" t="s">
        <v>84</v>
      </c>
    </row>
    <row r="277" spans="2:65" s="1" customFormat="1" ht="16.5" customHeight="1">
      <c r="B277" s="133"/>
      <c r="C277" s="134" t="s">
        <v>1480</v>
      </c>
      <c r="D277" s="134" t="s">
        <v>184</v>
      </c>
      <c r="E277" s="135" t="s">
        <v>1422</v>
      </c>
      <c r="F277" s="136" t="s">
        <v>1310</v>
      </c>
      <c r="G277" s="137" t="s">
        <v>1244</v>
      </c>
      <c r="H277" s="138">
        <v>4</v>
      </c>
      <c r="I277" s="139"/>
      <c r="J277" s="140">
        <f>ROUND(I277*H277,2)</f>
        <v>0</v>
      </c>
      <c r="K277" s="136" t="s">
        <v>3</v>
      </c>
      <c r="L277" s="33"/>
      <c r="M277" s="141" t="s">
        <v>3</v>
      </c>
      <c r="N277" s="142" t="s">
        <v>45</v>
      </c>
      <c r="P277" s="143">
        <f>O277*H277</f>
        <v>0</v>
      </c>
      <c r="Q277" s="143">
        <v>0</v>
      </c>
      <c r="R277" s="143">
        <f>Q277*H277</f>
        <v>0</v>
      </c>
      <c r="S277" s="143">
        <v>0</v>
      </c>
      <c r="T277" s="144">
        <f>S277*H277</f>
        <v>0</v>
      </c>
      <c r="AR277" s="145" t="s">
        <v>291</v>
      </c>
      <c r="AT277" s="145" t="s">
        <v>184</v>
      </c>
      <c r="AU277" s="145" t="s">
        <v>84</v>
      </c>
      <c r="AY277" s="18" t="s">
        <v>179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8" t="s">
        <v>78</v>
      </c>
      <c r="BK277" s="146">
        <f>ROUND(I277*H277,2)</f>
        <v>0</v>
      </c>
      <c r="BL277" s="18" t="s">
        <v>291</v>
      </c>
      <c r="BM277" s="145" t="s">
        <v>1481</v>
      </c>
    </row>
    <row r="278" spans="2:65" s="1" customFormat="1">
      <c r="B278" s="33"/>
      <c r="D278" s="147" t="s">
        <v>189</v>
      </c>
      <c r="F278" s="148" t="s">
        <v>1310</v>
      </c>
      <c r="I278" s="149"/>
      <c r="L278" s="33"/>
      <c r="M278" s="150"/>
      <c r="T278" s="54"/>
      <c r="AT278" s="18" t="s">
        <v>189</v>
      </c>
      <c r="AU278" s="18" t="s">
        <v>84</v>
      </c>
    </row>
    <row r="279" spans="2:65" s="1" customFormat="1" ht="16.5" customHeight="1">
      <c r="B279" s="133"/>
      <c r="C279" s="134" t="s">
        <v>391</v>
      </c>
      <c r="D279" s="134" t="s">
        <v>184</v>
      </c>
      <c r="E279" s="135" t="s">
        <v>1482</v>
      </c>
      <c r="F279" s="136" t="s">
        <v>1483</v>
      </c>
      <c r="G279" s="137" t="s">
        <v>1244</v>
      </c>
      <c r="H279" s="138">
        <v>1</v>
      </c>
      <c r="I279" s="139"/>
      <c r="J279" s="140">
        <f>ROUND(I279*H279,2)</f>
        <v>0</v>
      </c>
      <c r="K279" s="136" t="s">
        <v>3</v>
      </c>
      <c r="L279" s="33"/>
      <c r="M279" s="141" t="s">
        <v>3</v>
      </c>
      <c r="N279" s="142" t="s">
        <v>45</v>
      </c>
      <c r="P279" s="143">
        <f>O279*H279</f>
        <v>0</v>
      </c>
      <c r="Q279" s="143">
        <v>0</v>
      </c>
      <c r="R279" s="143">
        <f>Q279*H279</f>
        <v>0</v>
      </c>
      <c r="S279" s="143">
        <v>0</v>
      </c>
      <c r="T279" s="144">
        <f>S279*H279</f>
        <v>0</v>
      </c>
      <c r="AR279" s="145" t="s">
        <v>291</v>
      </c>
      <c r="AT279" s="145" t="s">
        <v>184</v>
      </c>
      <c r="AU279" s="145" t="s">
        <v>84</v>
      </c>
      <c r="AY279" s="18" t="s">
        <v>179</v>
      </c>
      <c r="BE279" s="146">
        <f>IF(N279="základní",J279,0)</f>
        <v>0</v>
      </c>
      <c r="BF279" s="146">
        <f>IF(N279="snížená",J279,0)</f>
        <v>0</v>
      </c>
      <c r="BG279" s="146">
        <f>IF(N279="zákl. přenesená",J279,0)</f>
        <v>0</v>
      </c>
      <c r="BH279" s="146">
        <f>IF(N279="sníž. přenesená",J279,0)</f>
        <v>0</v>
      </c>
      <c r="BI279" s="146">
        <f>IF(N279="nulová",J279,0)</f>
        <v>0</v>
      </c>
      <c r="BJ279" s="18" t="s">
        <v>78</v>
      </c>
      <c r="BK279" s="146">
        <f>ROUND(I279*H279,2)</f>
        <v>0</v>
      </c>
      <c r="BL279" s="18" t="s">
        <v>291</v>
      </c>
      <c r="BM279" s="145" t="s">
        <v>1484</v>
      </c>
    </row>
    <row r="280" spans="2:65" s="1" customFormat="1">
      <c r="B280" s="33"/>
      <c r="D280" s="147" t="s">
        <v>189</v>
      </c>
      <c r="F280" s="148" t="s">
        <v>1483</v>
      </c>
      <c r="I280" s="149"/>
      <c r="L280" s="33"/>
      <c r="M280" s="150"/>
      <c r="T280" s="54"/>
      <c r="AT280" s="18" t="s">
        <v>189</v>
      </c>
      <c r="AU280" s="18" t="s">
        <v>84</v>
      </c>
    </row>
    <row r="281" spans="2:65" s="1" customFormat="1" ht="16.5" customHeight="1">
      <c r="B281" s="133"/>
      <c r="C281" s="134" t="s">
        <v>498</v>
      </c>
      <c r="D281" s="134" t="s">
        <v>184</v>
      </c>
      <c r="E281" s="135" t="s">
        <v>1324</v>
      </c>
      <c r="F281" s="136" t="s">
        <v>1325</v>
      </c>
      <c r="G281" s="137" t="s">
        <v>1244</v>
      </c>
      <c r="H281" s="138">
        <v>1</v>
      </c>
      <c r="I281" s="139"/>
      <c r="J281" s="140">
        <f>ROUND(I281*H281,2)</f>
        <v>0</v>
      </c>
      <c r="K281" s="136" t="s">
        <v>3</v>
      </c>
      <c r="L281" s="33"/>
      <c r="M281" s="141" t="s">
        <v>3</v>
      </c>
      <c r="N281" s="142" t="s">
        <v>45</v>
      </c>
      <c r="P281" s="143">
        <f>O281*H281</f>
        <v>0</v>
      </c>
      <c r="Q281" s="143">
        <v>0</v>
      </c>
      <c r="R281" s="143">
        <f>Q281*H281</f>
        <v>0</v>
      </c>
      <c r="S281" s="143">
        <v>0</v>
      </c>
      <c r="T281" s="144">
        <f>S281*H281</f>
        <v>0</v>
      </c>
      <c r="AR281" s="145" t="s">
        <v>291</v>
      </c>
      <c r="AT281" s="145" t="s">
        <v>184</v>
      </c>
      <c r="AU281" s="145" t="s">
        <v>84</v>
      </c>
      <c r="AY281" s="18" t="s">
        <v>179</v>
      </c>
      <c r="BE281" s="146">
        <f>IF(N281="základní",J281,0)</f>
        <v>0</v>
      </c>
      <c r="BF281" s="146">
        <f>IF(N281="snížená",J281,0)</f>
        <v>0</v>
      </c>
      <c r="BG281" s="146">
        <f>IF(N281="zákl. přenesená",J281,0)</f>
        <v>0</v>
      </c>
      <c r="BH281" s="146">
        <f>IF(N281="sníž. přenesená",J281,0)</f>
        <v>0</v>
      </c>
      <c r="BI281" s="146">
        <f>IF(N281="nulová",J281,0)</f>
        <v>0</v>
      </c>
      <c r="BJ281" s="18" t="s">
        <v>78</v>
      </c>
      <c r="BK281" s="146">
        <f>ROUND(I281*H281,2)</f>
        <v>0</v>
      </c>
      <c r="BL281" s="18" t="s">
        <v>291</v>
      </c>
      <c r="BM281" s="145" t="s">
        <v>1485</v>
      </c>
    </row>
    <row r="282" spans="2:65" s="1" customFormat="1">
      <c r="B282" s="33"/>
      <c r="D282" s="147" t="s">
        <v>189</v>
      </c>
      <c r="F282" s="148" t="s">
        <v>1325</v>
      </c>
      <c r="I282" s="149"/>
      <c r="L282" s="33"/>
      <c r="M282" s="150"/>
      <c r="T282" s="54"/>
      <c r="AT282" s="18" t="s">
        <v>189</v>
      </c>
      <c r="AU282" s="18" t="s">
        <v>84</v>
      </c>
    </row>
    <row r="283" spans="2:65" s="1" customFormat="1" ht="16.5" customHeight="1">
      <c r="B283" s="133"/>
      <c r="C283" s="134" t="s">
        <v>1486</v>
      </c>
      <c r="D283" s="134" t="s">
        <v>184</v>
      </c>
      <c r="E283" s="135" t="s">
        <v>1424</v>
      </c>
      <c r="F283" s="136" t="s">
        <v>1425</v>
      </c>
      <c r="G283" s="137" t="s">
        <v>1244</v>
      </c>
      <c r="H283" s="138">
        <v>1</v>
      </c>
      <c r="I283" s="139"/>
      <c r="J283" s="140">
        <f>ROUND(I283*H283,2)</f>
        <v>0</v>
      </c>
      <c r="K283" s="136" t="s">
        <v>3</v>
      </c>
      <c r="L283" s="33"/>
      <c r="M283" s="141" t="s">
        <v>3</v>
      </c>
      <c r="N283" s="142" t="s">
        <v>45</v>
      </c>
      <c r="P283" s="143">
        <f>O283*H283</f>
        <v>0</v>
      </c>
      <c r="Q283" s="143">
        <v>0</v>
      </c>
      <c r="R283" s="143">
        <f>Q283*H283</f>
        <v>0</v>
      </c>
      <c r="S283" s="143">
        <v>0</v>
      </c>
      <c r="T283" s="144">
        <f>S283*H283</f>
        <v>0</v>
      </c>
      <c r="AR283" s="145" t="s">
        <v>291</v>
      </c>
      <c r="AT283" s="145" t="s">
        <v>184</v>
      </c>
      <c r="AU283" s="145" t="s">
        <v>84</v>
      </c>
      <c r="AY283" s="18" t="s">
        <v>179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8" t="s">
        <v>78</v>
      </c>
      <c r="BK283" s="146">
        <f>ROUND(I283*H283,2)</f>
        <v>0</v>
      </c>
      <c r="BL283" s="18" t="s">
        <v>291</v>
      </c>
      <c r="BM283" s="145" t="s">
        <v>1487</v>
      </c>
    </row>
    <row r="284" spans="2:65" s="1" customFormat="1">
      <c r="B284" s="33"/>
      <c r="D284" s="147" t="s">
        <v>189</v>
      </c>
      <c r="F284" s="148" t="s">
        <v>1425</v>
      </c>
      <c r="I284" s="149"/>
      <c r="L284" s="33"/>
      <c r="M284" s="150"/>
      <c r="T284" s="54"/>
      <c r="AT284" s="18" t="s">
        <v>189</v>
      </c>
      <c r="AU284" s="18" t="s">
        <v>84</v>
      </c>
    </row>
    <row r="285" spans="2:65" s="1" customFormat="1" ht="24.2" customHeight="1">
      <c r="B285" s="133"/>
      <c r="C285" s="134" t="s">
        <v>1488</v>
      </c>
      <c r="D285" s="134" t="s">
        <v>184</v>
      </c>
      <c r="E285" s="135" t="s">
        <v>1296</v>
      </c>
      <c r="F285" s="136" t="s">
        <v>1297</v>
      </c>
      <c r="G285" s="137" t="s">
        <v>107</v>
      </c>
      <c r="H285" s="138">
        <v>6</v>
      </c>
      <c r="I285" s="139"/>
      <c r="J285" s="140">
        <f>ROUND(I285*H285,2)</f>
        <v>0</v>
      </c>
      <c r="K285" s="136" t="s">
        <v>3</v>
      </c>
      <c r="L285" s="33"/>
      <c r="M285" s="141" t="s">
        <v>3</v>
      </c>
      <c r="N285" s="142" t="s">
        <v>45</v>
      </c>
      <c r="P285" s="143">
        <f>O285*H285</f>
        <v>0</v>
      </c>
      <c r="Q285" s="143">
        <v>0</v>
      </c>
      <c r="R285" s="143">
        <f>Q285*H285</f>
        <v>0</v>
      </c>
      <c r="S285" s="143">
        <v>0</v>
      </c>
      <c r="T285" s="144">
        <f>S285*H285</f>
        <v>0</v>
      </c>
      <c r="AR285" s="145" t="s">
        <v>291</v>
      </c>
      <c r="AT285" s="145" t="s">
        <v>184</v>
      </c>
      <c r="AU285" s="145" t="s">
        <v>84</v>
      </c>
      <c r="AY285" s="18" t="s">
        <v>179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8" t="s">
        <v>78</v>
      </c>
      <c r="BK285" s="146">
        <f>ROUND(I285*H285,2)</f>
        <v>0</v>
      </c>
      <c r="BL285" s="18" t="s">
        <v>291</v>
      </c>
      <c r="BM285" s="145" t="s">
        <v>1489</v>
      </c>
    </row>
    <row r="286" spans="2:65" s="1" customFormat="1" ht="19.5">
      <c r="B286" s="33"/>
      <c r="D286" s="147" t="s">
        <v>189</v>
      </c>
      <c r="F286" s="148" t="s">
        <v>1297</v>
      </c>
      <c r="I286" s="149"/>
      <c r="L286" s="33"/>
      <c r="M286" s="150"/>
      <c r="T286" s="54"/>
      <c r="AT286" s="18" t="s">
        <v>189</v>
      </c>
      <c r="AU286" s="18" t="s">
        <v>84</v>
      </c>
    </row>
    <row r="287" spans="2:65" s="1" customFormat="1" ht="16.5" customHeight="1">
      <c r="B287" s="133"/>
      <c r="C287" s="134" t="s">
        <v>1490</v>
      </c>
      <c r="D287" s="134" t="s">
        <v>184</v>
      </c>
      <c r="E287" s="135" t="s">
        <v>1385</v>
      </c>
      <c r="F287" s="136" t="s">
        <v>1386</v>
      </c>
      <c r="G287" s="137" t="s">
        <v>1288</v>
      </c>
      <c r="H287" s="138">
        <v>2</v>
      </c>
      <c r="I287" s="139"/>
      <c r="J287" s="140">
        <f>ROUND(I287*H287,2)</f>
        <v>0</v>
      </c>
      <c r="K287" s="136" t="s">
        <v>3</v>
      </c>
      <c r="L287" s="33"/>
      <c r="M287" s="141" t="s">
        <v>3</v>
      </c>
      <c r="N287" s="142" t="s">
        <v>45</v>
      </c>
      <c r="P287" s="143">
        <f>O287*H287</f>
        <v>0</v>
      </c>
      <c r="Q287" s="143">
        <v>0</v>
      </c>
      <c r="R287" s="143">
        <f>Q287*H287</f>
        <v>0</v>
      </c>
      <c r="S287" s="143">
        <v>0</v>
      </c>
      <c r="T287" s="144">
        <f>S287*H287</f>
        <v>0</v>
      </c>
      <c r="AR287" s="145" t="s">
        <v>291</v>
      </c>
      <c r="AT287" s="145" t="s">
        <v>184</v>
      </c>
      <c r="AU287" s="145" t="s">
        <v>84</v>
      </c>
      <c r="AY287" s="18" t="s">
        <v>179</v>
      </c>
      <c r="BE287" s="146">
        <f>IF(N287="základní",J287,0)</f>
        <v>0</v>
      </c>
      <c r="BF287" s="146">
        <f>IF(N287="snížená",J287,0)</f>
        <v>0</v>
      </c>
      <c r="BG287" s="146">
        <f>IF(N287="zákl. přenesená",J287,0)</f>
        <v>0</v>
      </c>
      <c r="BH287" s="146">
        <f>IF(N287="sníž. přenesená",J287,0)</f>
        <v>0</v>
      </c>
      <c r="BI287" s="146">
        <f>IF(N287="nulová",J287,0)</f>
        <v>0</v>
      </c>
      <c r="BJ287" s="18" t="s">
        <v>78</v>
      </c>
      <c r="BK287" s="146">
        <f>ROUND(I287*H287,2)</f>
        <v>0</v>
      </c>
      <c r="BL287" s="18" t="s">
        <v>291</v>
      </c>
      <c r="BM287" s="145" t="s">
        <v>1491</v>
      </c>
    </row>
    <row r="288" spans="2:65" s="1" customFormat="1">
      <c r="B288" s="33"/>
      <c r="D288" s="147" t="s">
        <v>189</v>
      </c>
      <c r="F288" s="148" t="s">
        <v>1386</v>
      </c>
      <c r="I288" s="149"/>
      <c r="L288" s="33"/>
      <c r="M288" s="150"/>
      <c r="T288" s="54"/>
      <c r="AT288" s="18" t="s">
        <v>189</v>
      </c>
      <c r="AU288" s="18" t="s">
        <v>84</v>
      </c>
    </row>
    <row r="289" spans="2:65" s="1" customFormat="1" ht="16.5" customHeight="1">
      <c r="B289" s="133"/>
      <c r="C289" s="134" t="s">
        <v>1492</v>
      </c>
      <c r="D289" s="134" t="s">
        <v>184</v>
      </c>
      <c r="E289" s="135" t="s">
        <v>1422</v>
      </c>
      <c r="F289" s="136" t="s">
        <v>1310</v>
      </c>
      <c r="G289" s="137" t="s">
        <v>1244</v>
      </c>
      <c r="H289" s="138">
        <v>7</v>
      </c>
      <c r="I289" s="139"/>
      <c r="J289" s="140">
        <f>ROUND(I289*H289,2)</f>
        <v>0</v>
      </c>
      <c r="K289" s="136" t="s">
        <v>3</v>
      </c>
      <c r="L289" s="33"/>
      <c r="M289" s="141" t="s">
        <v>3</v>
      </c>
      <c r="N289" s="142" t="s">
        <v>45</v>
      </c>
      <c r="P289" s="143">
        <f>O289*H289</f>
        <v>0</v>
      </c>
      <c r="Q289" s="143">
        <v>0</v>
      </c>
      <c r="R289" s="143">
        <f>Q289*H289</f>
        <v>0</v>
      </c>
      <c r="S289" s="143">
        <v>0</v>
      </c>
      <c r="T289" s="144">
        <f>S289*H289</f>
        <v>0</v>
      </c>
      <c r="AR289" s="145" t="s">
        <v>291</v>
      </c>
      <c r="AT289" s="145" t="s">
        <v>184</v>
      </c>
      <c r="AU289" s="145" t="s">
        <v>84</v>
      </c>
      <c r="AY289" s="18" t="s">
        <v>179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8" t="s">
        <v>78</v>
      </c>
      <c r="BK289" s="146">
        <f>ROUND(I289*H289,2)</f>
        <v>0</v>
      </c>
      <c r="BL289" s="18" t="s">
        <v>291</v>
      </c>
      <c r="BM289" s="145" t="s">
        <v>1493</v>
      </c>
    </row>
    <row r="290" spans="2:65" s="1" customFormat="1">
      <c r="B290" s="33"/>
      <c r="D290" s="147" t="s">
        <v>189</v>
      </c>
      <c r="F290" s="148" t="s">
        <v>1310</v>
      </c>
      <c r="I290" s="149"/>
      <c r="L290" s="33"/>
      <c r="M290" s="150"/>
      <c r="T290" s="54"/>
      <c r="AT290" s="18" t="s">
        <v>189</v>
      </c>
      <c r="AU290" s="18" t="s">
        <v>84</v>
      </c>
    </row>
    <row r="291" spans="2:65" s="1" customFormat="1" ht="24.2" customHeight="1">
      <c r="B291" s="133"/>
      <c r="C291" s="134" t="s">
        <v>1494</v>
      </c>
      <c r="D291" s="134" t="s">
        <v>184</v>
      </c>
      <c r="E291" s="135" t="s">
        <v>1296</v>
      </c>
      <c r="F291" s="136" t="s">
        <v>1297</v>
      </c>
      <c r="G291" s="137" t="s">
        <v>107</v>
      </c>
      <c r="H291" s="138">
        <v>4</v>
      </c>
      <c r="I291" s="139"/>
      <c r="J291" s="140">
        <f>ROUND(I291*H291,2)</f>
        <v>0</v>
      </c>
      <c r="K291" s="136" t="s">
        <v>3</v>
      </c>
      <c r="L291" s="33"/>
      <c r="M291" s="141" t="s">
        <v>3</v>
      </c>
      <c r="N291" s="142" t="s">
        <v>45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291</v>
      </c>
      <c r="AT291" s="145" t="s">
        <v>184</v>
      </c>
      <c r="AU291" s="145" t="s">
        <v>84</v>
      </c>
      <c r="AY291" s="18" t="s">
        <v>179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8" t="s">
        <v>78</v>
      </c>
      <c r="BK291" s="146">
        <f>ROUND(I291*H291,2)</f>
        <v>0</v>
      </c>
      <c r="BL291" s="18" t="s">
        <v>291</v>
      </c>
      <c r="BM291" s="145" t="s">
        <v>1495</v>
      </c>
    </row>
    <row r="292" spans="2:65" s="1" customFormat="1" ht="19.5">
      <c r="B292" s="33"/>
      <c r="D292" s="147" t="s">
        <v>189</v>
      </c>
      <c r="F292" s="148" t="s">
        <v>1297</v>
      </c>
      <c r="I292" s="149"/>
      <c r="L292" s="33"/>
      <c r="M292" s="150"/>
      <c r="T292" s="54"/>
      <c r="AT292" s="18" t="s">
        <v>189</v>
      </c>
      <c r="AU292" s="18" t="s">
        <v>84</v>
      </c>
    </row>
    <row r="293" spans="2:65" s="1" customFormat="1" ht="16.5" customHeight="1">
      <c r="B293" s="133"/>
      <c r="C293" s="134" t="s">
        <v>1496</v>
      </c>
      <c r="D293" s="134" t="s">
        <v>184</v>
      </c>
      <c r="E293" s="135" t="s">
        <v>1328</v>
      </c>
      <c r="F293" s="136" t="s">
        <v>1329</v>
      </c>
      <c r="G293" s="137" t="s">
        <v>757</v>
      </c>
      <c r="H293" s="138">
        <v>1</v>
      </c>
      <c r="I293" s="139"/>
      <c r="J293" s="140">
        <f>ROUND(I293*H293,2)</f>
        <v>0</v>
      </c>
      <c r="K293" s="136" t="s">
        <v>3</v>
      </c>
      <c r="L293" s="33"/>
      <c r="M293" s="141" t="s">
        <v>3</v>
      </c>
      <c r="N293" s="142" t="s">
        <v>45</v>
      </c>
      <c r="P293" s="143">
        <f>O293*H293</f>
        <v>0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AR293" s="145" t="s">
        <v>291</v>
      </c>
      <c r="AT293" s="145" t="s">
        <v>184</v>
      </c>
      <c r="AU293" s="145" t="s">
        <v>84</v>
      </c>
      <c r="AY293" s="18" t="s">
        <v>179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8" t="s">
        <v>78</v>
      </c>
      <c r="BK293" s="146">
        <f>ROUND(I293*H293,2)</f>
        <v>0</v>
      </c>
      <c r="BL293" s="18" t="s">
        <v>291</v>
      </c>
      <c r="BM293" s="145" t="s">
        <v>1497</v>
      </c>
    </row>
    <row r="294" spans="2:65" s="1" customFormat="1">
      <c r="B294" s="33"/>
      <c r="D294" s="147" t="s">
        <v>189</v>
      </c>
      <c r="F294" s="148" t="s">
        <v>1329</v>
      </c>
      <c r="I294" s="149"/>
      <c r="L294" s="33"/>
      <c r="M294" s="150"/>
      <c r="T294" s="54"/>
      <c r="AT294" s="18" t="s">
        <v>189</v>
      </c>
      <c r="AU294" s="18" t="s">
        <v>84</v>
      </c>
    </row>
    <row r="295" spans="2:65" s="1" customFormat="1" ht="16.5" customHeight="1">
      <c r="B295" s="133"/>
      <c r="C295" s="134" t="s">
        <v>1498</v>
      </c>
      <c r="D295" s="134" t="s">
        <v>184</v>
      </c>
      <c r="E295" s="135" t="s">
        <v>1331</v>
      </c>
      <c r="F295" s="136" t="s">
        <v>1332</v>
      </c>
      <c r="G295" s="137" t="s">
        <v>757</v>
      </c>
      <c r="H295" s="138">
        <v>1</v>
      </c>
      <c r="I295" s="139"/>
      <c r="J295" s="140">
        <f>ROUND(I295*H295,2)</f>
        <v>0</v>
      </c>
      <c r="K295" s="136" t="s">
        <v>3</v>
      </c>
      <c r="L295" s="33"/>
      <c r="M295" s="141" t="s">
        <v>3</v>
      </c>
      <c r="N295" s="142" t="s">
        <v>45</v>
      </c>
      <c r="P295" s="143">
        <f>O295*H295</f>
        <v>0</v>
      </c>
      <c r="Q295" s="143">
        <v>0</v>
      </c>
      <c r="R295" s="143">
        <f>Q295*H295</f>
        <v>0</v>
      </c>
      <c r="S295" s="143">
        <v>0</v>
      </c>
      <c r="T295" s="144">
        <f>S295*H295</f>
        <v>0</v>
      </c>
      <c r="AR295" s="145" t="s">
        <v>291</v>
      </c>
      <c r="AT295" s="145" t="s">
        <v>184</v>
      </c>
      <c r="AU295" s="145" t="s">
        <v>84</v>
      </c>
      <c r="AY295" s="18" t="s">
        <v>179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8" t="s">
        <v>78</v>
      </c>
      <c r="BK295" s="146">
        <f>ROUND(I295*H295,2)</f>
        <v>0</v>
      </c>
      <c r="BL295" s="18" t="s">
        <v>291</v>
      </c>
      <c r="BM295" s="145" t="s">
        <v>1499</v>
      </c>
    </row>
    <row r="296" spans="2:65" s="1" customFormat="1">
      <c r="B296" s="33"/>
      <c r="D296" s="147" t="s">
        <v>189</v>
      </c>
      <c r="F296" s="148" t="s">
        <v>1332</v>
      </c>
      <c r="I296" s="149"/>
      <c r="L296" s="33"/>
      <c r="M296" s="150"/>
      <c r="T296" s="54"/>
      <c r="AT296" s="18" t="s">
        <v>189</v>
      </c>
      <c r="AU296" s="18" t="s">
        <v>84</v>
      </c>
    </row>
    <row r="297" spans="2:65" s="1" customFormat="1" ht="55.5" customHeight="1">
      <c r="B297" s="133"/>
      <c r="C297" s="134" t="s">
        <v>1500</v>
      </c>
      <c r="D297" s="134" t="s">
        <v>184</v>
      </c>
      <c r="E297" s="135" t="s">
        <v>1436</v>
      </c>
      <c r="F297" s="136" t="s">
        <v>1335</v>
      </c>
      <c r="G297" s="137" t="s">
        <v>757</v>
      </c>
      <c r="H297" s="138">
        <v>1</v>
      </c>
      <c r="I297" s="139"/>
      <c r="J297" s="140">
        <f>ROUND(I297*H297,2)</f>
        <v>0</v>
      </c>
      <c r="K297" s="136" t="s">
        <v>3</v>
      </c>
      <c r="L297" s="33"/>
      <c r="M297" s="141" t="s">
        <v>3</v>
      </c>
      <c r="N297" s="142" t="s">
        <v>45</v>
      </c>
      <c r="P297" s="143">
        <f>O297*H297</f>
        <v>0</v>
      </c>
      <c r="Q297" s="143">
        <v>0</v>
      </c>
      <c r="R297" s="143">
        <f>Q297*H297</f>
        <v>0</v>
      </c>
      <c r="S297" s="143">
        <v>0</v>
      </c>
      <c r="T297" s="144">
        <f>S297*H297</f>
        <v>0</v>
      </c>
      <c r="AR297" s="145" t="s">
        <v>291</v>
      </c>
      <c r="AT297" s="145" t="s">
        <v>184</v>
      </c>
      <c r="AU297" s="145" t="s">
        <v>84</v>
      </c>
      <c r="AY297" s="18" t="s">
        <v>179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8" t="s">
        <v>78</v>
      </c>
      <c r="BK297" s="146">
        <f>ROUND(I297*H297,2)</f>
        <v>0</v>
      </c>
      <c r="BL297" s="18" t="s">
        <v>291</v>
      </c>
      <c r="BM297" s="145" t="s">
        <v>1501</v>
      </c>
    </row>
    <row r="298" spans="2:65" s="1" customFormat="1" ht="29.25">
      <c r="B298" s="33"/>
      <c r="D298" s="147" t="s">
        <v>189</v>
      </c>
      <c r="F298" s="148" t="s">
        <v>1335</v>
      </c>
      <c r="I298" s="149"/>
      <c r="L298" s="33"/>
      <c r="M298" s="150"/>
      <c r="T298" s="54"/>
      <c r="AT298" s="18" t="s">
        <v>189</v>
      </c>
      <c r="AU298" s="18" t="s">
        <v>84</v>
      </c>
    </row>
    <row r="299" spans="2:65" s="11" customFormat="1" ht="20.85" customHeight="1">
      <c r="B299" s="121"/>
      <c r="D299" s="122" t="s">
        <v>73</v>
      </c>
      <c r="E299" s="131" t="s">
        <v>91</v>
      </c>
      <c r="F299" s="131" t="s">
        <v>1502</v>
      </c>
      <c r="I299" s="124"/>
      <c r="J299" s="132">
        <f>BK299</f>
        <v>0</v>
      </c>
      <c r="L299" s="121"/>
      <c r="M299" s="126"/>
      <c r="P299" s="127">
        <f>SUM(P300:P347)</f>
        <v>0</v>
      </c>
      <c r="R299" s="127">
        <f>SUM(R300:R347)</f>
        <v>0</v>
      </c>
      <c r="T299" s="128">
        <f>SUM(T300:T347)</f>
        <v>0</v>
      </c>
      <c r="AR299" s="122" t="s">
        <v>78</v>
      </c>
      <c r="AT299" s="129" t="s">
        <v>73</v>
      </c>
      <c r="AU299" s="129" t="s">
        <v>82</v>
      </c>
      <c r="AY299" s="122" t="s">
        <v>179</v>
      </c>
      <c r="BK299" s="130">
        <f>SUM(BK300:BK347)</f>
        <v>0</v>
      </c>
    </row>
    <row r="300" spans="2:65" s="1" customFormat="1" ht="78" customHeight="1">
      <c r="B300" s="133"/>
      <c r="C300" s="134" t="s">
        <v>1503</v>
      </c>
      <c r="D300" s="134" t="s">
        <v>184</v>
      </c>
      <c r="E300" s="135" t="s">
        <v>1504</v>
      </c>
      <c r="F300" s="136" t="s">
        <v>1339</v>
      </c>
      <c r="G300" s="137" t="s">
        <v>1244</v>
      </c>
      <c r="H300" s="138">
        <v>1</v>
      </c>
      <c r="I300" s="139"/>
      <c r="J300" s="140">
        <f>ROUND(I300*H300,2)</f>
        <v>0</v>
      </c>
      <c r="K300" s="136" t="s">
        <v>3</v>
      </c>
      <c r="L300" s="33"/>
      <c r="M300" s="141" t="s">
        <v>3</v>
      </c>
      <c r="N300" s="142" t="s">
        <v>45</v>
      </c>
      <c r="P300" s="143">
        <f>O300*H300</f>
        <v>0</v>
      </c>
      <c r="Q300" s="143">
        <v>0</v>
      </c>
      <c r="R300" s="143">
        <f>Q300*H300</f>
        <v>0</v>
      </c>
      <c r="S300" s="143">
        <v>0</v>
      </c>
      <c r="T300" s="144">
        <f>S300*H300</f>
        <v>0</v>
      </c>
      <c r="AR300" s="145" t="s">
        <v>291</v>
      </c>
      <c r="AT300" s="145" t="s">
        <v>184</v>
      </c>
      <c r="AU300" s="145" t="s">
        <v>84</v>
      </c>
      <c r="AY300" s="18" t="s">
        <v>179</v>
      </c>
      <c r="BE300" s="146">
        <f>IF(N300="základní",J300,0)</f>
        <v>0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8" t="s">
        <v>78</v>
      </c>
      <c r="BK300" s="146">
        <f>ROUND(I300*H300,2)</f>
        <v>0</v>
      </c>
      <c r="BL300" s="18" t="s">
        <v>291</v>
      </c>
      <c r="BM300" s="145" t="s">
        <v>1505</v>
      </c>
    </row>
    <row r="301" spans="2:65" s="1" customFormat="1" ht="156">
      <c r="B301" s="33"/>
      <c r="D301" s="147" t="s">
        <v>189</v>
      </c>
      <c r="F301" s="148" t="s">
        <v>1341</v>
      </c>
      <c r="I301" s="149"/>
      <c r="L301" s="33"/>
      <c r="M301" s="150"/>
      <c r="T301" s="54"/>
      <c r="AT301" s="18" t="s">
        <v>189</v>
      </c>
      <c r="AU301" s="18" t="s">
        <v>84</v>
      </c>
    </row>
    <row r="302" spans="2:65" s="1" customFormat="1" ht="21.75" customHeight="1">
      <c r="B302" s="133"/>
      <c r="C302" s="134" t="s">
        <v>1506</v>
      </c>
      <c r="D302" s="134" t="s">
        <v>184</v>
      </c>
      <c r="E302" s="135" t="s">
        <v>1507</v>
      </c>
      <c r="F302" s="136" t="s">
        <v>1248</v>
      </c>
      <c r="G302" s="137" t="s">
        <v>1244</v>
      </c>
      <c r="H302" s="138">
        <v>2</v>
      </c>
      <c r="I302" s="139"/>
      <c r="J302" s="140">
        <f>ROUND(I302*H302,2)</f>
        <v>0</v>
      </c>
      <c r="K302" s="136" t="s">
        <v>3</v>
      </c>
      <c r="L302" s="33"/>
      <c r="M302" s="141" t="s">
        <v>3</v>
      </c>
      <c r="N302" s="142" t="s">
        <v>45</v>
      </c>
      <c r="P302" s="143">
        <f>O302*H302</f>
        <v>0</v>
      </c>
      <c r="Q302" s="143">
        <v>0</v>
      </c>
      <c r="R302" s="143">
        <f>Q302*H302</f>
        <v>0</v>
      </c>
      <c r="S302" s="143">
        <v>0</v>
      </c>
      <c r="T302" s="144">
        <f>S302*H302</f>
        <v>0</v>
      </c>
      <c r="AR302" s="145" t="s">
        <v>291</v>
      </c>
      <c r="AT302" s="145" t="s">
        <v>184</v>
      </c>
      <c r="AU302" s="145" t="s">
        <v>84</v>
      </c>
      <c r="AY302" s="18" t="s">
        <v>179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8" t="s">
        <v>78</v>
      </c>
      <c r="BK302" s="146">
        <f>ROUND(I302*H302,2)</f>
        <v>0</v>
      </c>
      <c r="BL302" s="18" t="s">
        <v>291</v>
      </c>
      <c r="BM302" s="145" t="s">
        <v>1508</v>
      </c>
    </row>
    <row r="303" spans="2:65" s="1" customFormat="1">
      <c r="B303" s="33"/>
      <c r="D303" s="147" t="s">
        <v>189</v>
      </c>
      <c r="F303" s="148" t="s">
        <v>1248</v>
      </c>
      <c r="I303" s="149"/>
      <c r="L303" s="33"/>
      <c r="M303" s="150"/>
      <c r="T303" s="54"/>
      <c r="AT303" s="18" t="s">
        <v>189</v>
      </c>
      <c r="AU303" s="18" t="s">
        <v>84</v>
      </c>
    </row>
    <row r="304" spans="2:65" s="1" customFormat="1" ht="21.75" customHeight="1">
      <c r="B304" s="133"/>
      <c r="C304" s="134" t="s">
        <v>1509</v>
      </c>
      <c r="D304" s="134" t="s">
        <v>184</v>
      </c>
      <c r="E304" s="135" t="s">
        <v>1510</v>
      </c>
      <c r="F304" s="136" t="s">
        <v>1345</v>
      </c>
      <c r="G304" s="137" t="s">
        <v>1244</v>
      </c>
      <c r="H304" s="138">
        <v>1</v>
      </c>
      <c r="I304" s="139"/>
      <c r="J304" s="140">
        <f>ROUND(I304*H304,2)</f>
        <v>0</v>
      </c>
      <c r="K304" s="136" t="s">
        <v>3</v>
      </c>
      <c r="L304" s="33"/>
      <c r="M304" s="141" t="s">
        <v>3</v>
      </c>
      <c r="N304" s="142" t="s">
        <v>45</v>
      </c>
      <c r="P304" s="143">
        <f>O304*H304</f>
        <v>0</v>
      </c>
      <c r="Q304" s="143">
        <v>0</v>
      </c>
      <c r="R304" s="143">
        <f>Q304*H304</f>
        <v>0</v>
      </c>
      <c r="S304" s="143">
        <v>0</v>
      </c>
      <c r="T304" s="144">
        <f>S304*H304</f>
        <v>0</v>
      </c>
      <c r="AR304" s="145" t="s">
        <v>291</v>
      </c>
      <c r="AT304" s="145" t="s">
        <v>184</v>
      </c>
      <c r="AU304" s="145" t="s">
        <v>84</v>
      </c>
      <c r="AY304" s="18" t="s">
        <v>179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8" t="s">
        <v>78</v>
      </c>
      <c r="BK304" s="146">
        <f>ROUND(I304*H304,2)</f>
        <v>0</v>
      </c>
      <c r="BL304" s="18" t="s">
        <v>291</v>
      </c>
      <c r="BM304" s="145" t="s">
        <v>1511</v>
      </c>
    </row>
    <row r="305" spans="2:65" s="1" customFormat="1">
      <c r="B305" s="33"/>
      <c r="D305" s="147" t="s">
        <v>189</v>
      </c>
      <c r="F305" s="148" t="s">
        <v>1345</v>
      </c>
      <c r="I305" s="149"/>
      <c r="L305" s="33"/>
      <c r="M305" s="150"/>
      <c r="T305" s="54"/>
      <c r="AT305" s="18" t="s">
        <v>189</v>
      </c>
      <c r="AU305" s="18" t="s">
        <v>84</v>
      </c>
    </row>
    <row r="306" spans="2:65" s="1" customFormat="1" ht="16.5" customHeight="1">
      <c r="B306" s="133"/>
      <c r="C306" s="134" t="s">
        <v>1512</v>
      </c>
      <c r="D306" s="134" t="s">
        <v>184</v>
      </c>
      <c r="E306" s="135" t="s">
        <v>1513</v>
      </c>
      <c r="F306" s="136" t="s">
        <v>1348</v>
      </c>
      <c r="G306" s="137" t="s">
        <v>1244</v>
      </c>
      <c r="H306" s="138">
        <v>1</v>
      </c>
      <c r="I306" s="139"/>
      <c r="J306" s="140">
        <f>ROUND(I306*H306,2)</f>
        <v>0</v>
      </c>
      <c r="K306" s="136" t="s">
        <v>3</v>
      </c>
      <c r="L306" s="33"/>
      <c r="M306" s="141" t="s">
        <v>3</v>
      </c>
      <c r="N306" s="142" t="s">
        <v>45</v>
      </c>
      <c r="P306" s="143">
        <f>O306*H306</f>
        <v>0</v>
      </c>
      <c r="Q306" s="143">
        <v>0</v>
      </c>
      <c r="R306" s="143">
        <f>Q306*H306</f>
        <v>0</v>
      </c>
      <c r="S306" s="143">
        <v>0</v>
      </c>
      <c r="T306" s="144">
        <f>S306*H306</f>
        <v>0</v>
      </c>
      <c r="AR306" s="145" t="s">
        <v>291</v>
      </c>
      <c r="AT306" s="145" t="s">
        <v>184</v>
      </c>
      <c r="AU306" s="145" t="s">
        <v>84</v>
      </c>
      <c r="AY306" s="18" t="s">
        <v>179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8" t="s">
        <v>78</v>
      </c>
      <c r="BK306" s="146">
        <f>ROUND(I306*H306,2)</f>
        <v>0</v>
      </c>
      <c r="BL306" s="18" t="s">
        <v>291</v>
      </c>
      <c r="BM306" s="145" t="s">
        <v>1514</v>
      </c>
    </row>
    <row r="307" spans="2:65" s="1" customFormat="1">
      <c r="B307" s="33"/>
      <c r="D307" s="147" t="s">
        <v>189</v>
      </c>
      <c r="F307" s="148" t="s">
        <v>1348</v>
      </c>
      <c r="I307" s="149"/>
      <c r="L307" s="33"/>
      <c r="M307" s="150"/>
      <c r="T307" s="54"/>
      <c r="AT307" s="18" t="s">
        <v>189</v>
      </c>
      <c r="AU307" s="18" t="s">
        <v>84</v>
      </c>
    </row>
    <row r="308" spans="2:65" s="1" customFormat="1" ht="21.75" customHeight="1">
      <c r="B308" s="133"/>
      <c r="C308" s="134" t="s">
        <v>1515</v>
      </c>
      <c r="D308" s="134" t="s">
        <v>184</v>
      </c>
      <c r="E308" s="135" t="s">
        <v>1516</v>
      </c>
      <c r="F308" s="136" t="s">
        <v>1351</v>
      </c>
      <c r="G308" s="137" t="s">
        <v>1244</v>
      </c>
      <c r="H308" s="138">
        <v>3</v>
      </c>
      <c r="I308" s="139"/>
      <c r="J308" s="140">
        <f>ROUND(I308*H308,2)</f>
        <v>0</v>
      </c>
      <c r="K308" s="136" t="s">
        <v>3</v>
      </c>
      <c r="L308" s="33"/>
      <c r="M308" s="141" t="s">
        <v>3</v>
      </c>
      <c r="N308" s="142" t="s">
        <v>45</v>
      </c>
      <c r="P308" s="143">
        <f>O308*H308</f>
        <v>0</v>
      </c>
      <c r="Q308" s="143">
        <v>0</v>
      </c>
      <c r="R308" s="143">
        <f>Q308*H308</f>
        <v>0</v>
      </c>
      <c r="S308" s="143">
        <v>0</v>
      </c>
      <c r="T308" s="144">
        <f>S308*H308</f>
        <v>0</v>
      </c>
      <c r="AR308" s="145" t="s">
        <v>291</v>
      </c>
      <c r="AT308" s="145" t="s">
        <v>184</v>
      </c>
      <c r="AU308" s="145" t="s">
        <v>84</v>
      </c>
      <c r="AY308" s="18" t="s">
        <v>179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8" t="s">
        <v>78</v>
      </c>
      <c r="BK308" s="146">
        <f>ROUND(I308*H308,2)</f>
        <v>0</v>
      </c>
      <c r="BL308" s="18" t="s">
        <v>291</v>
      </c>
      <c r="BM308" s="145" t="s">
        <v>1517</v>
      </c>
    </row>
    <row r="309" spans="2:65" s="1" customFormat="1">
      <c r="B309" s="33"/>
      <c r="D309" s="147" t="s">
        <v>189</v>
      </c>
      <c r="F309" s="148" t="s">
        <v>1351</v>
      </c>
      <c r="I309" s="149"/>
      <c r="L309" s="33"/>
      <c r="M309" s="150"/>
      <c r="T309" s="54"/>
      <c r="AT309" s="18" t="s">
        <v>189</v>
      </c>
      <c r="AU309" s="18" t="s">
        <v>84</v>
      </c>
    </row>
    <row r="310" spans="2:65" s="1" customFormat="1" ht="16.5" customHeight="1">
      <c r="B310" s="133"/>
      <c r="C310" s="134" t="s">
        <v>1518</v>
      </c>
      <c r="D310" s="134" t="s">
        <v>184</v>
      </c>
      <c r="E310" s="135" t="s">
        <v>1519</v>
      </c>
      <c r="F310" s="136" t="s">
        <v>1407</v>
      </c>
      <c r="G310" s="137" t="s">
        <v>1244</v>
      </c>
      <c r="H310" s="138">
        <v>1</v>
      </c>
      <c r="I310" s="139"/>
      <c r="J310" s="140">
        <f>ROUND(I310*H310,2)</f>
        <v>0</v>
      </c>
      <c r="K310" s="136" t="s">
        <v>3</v>
      </c>
      <c r="L310" s="33"/>
      <c r="M310" s="141" t="s">
        <v>3</v>
      </c>
      <c r="N310" s="142" t="s">
        <v>45</v>
      </c>
      <c r="P310" s="143">
        <f>O310*H310</f>
        <v>0</v>
      </c>
      <c r="Q310" s="143">
        <v>0</v>
      </c>
      <c r="R310" s="143">
        <f>Q310*H310</f>
        <v>0</v>
      </c>
      <c r="S310" s="143">
        <v>0</v>
      </c>
      <c r="T310" s="144">
        <f>S310*H310</f>
        <v>0</v>
      </c>
      <c r="AR310" s="145" t="s">
        <v>291</v>
      </c>
      <c r="AT310" s="145" t="s">
        <v>184</v>
      </c>
      <c r="AU310" s="145" t="s">
        <v>84</v>
      </c>
      <c r="AY310" s="18" t="s">
        <v>179</v>
      </c>
      <c r="BE310" s="146">
        <f>IF(N310="základní",J310,0)</f>
        <v>0</v>
      </c>
      <c r="BF310" s="146">
        <f>IF(N310="snížená",J310,0)</f>
        <v>0</v>
      </c>
      <c r="BG310" s="146">
        <f>IF(N310="zákl. přenesená",J310,0)</f>
        <v>0</v>
      </c>
      <c r="BH310" s="146">
        <f>IF(N310="sníž. přenesená",J310,0)</f>
        <v>0</v>
      </c>
      <c r="BI310" s="146">
        <f>IF(N310="nulová",J310,0)</f>
        <v>0</v>
      </c>
      <c r="BJ310" s="18" t="s">
        <v>78</v>
      </c>
      <c r="BK310" s="146">
        <f>ROUND(I310*H310,2)</f>
        <v>0</v>
      </c>
      <c r="BL310" s="18" t="s">
        <v>291</v>
      </c>
      <c r="BM310" s="145" t="s">
        <v>1520</v>
      </c>
    </row>
    <row r="311" spans="2:65" s="1" customFormat="1">
      <c r="B311" s="33"/>
      <c r="D311" s="147" t="s">
        <v>189</v>
      </c>
      <c r="F311" s="148" t="s">
        <v>1407</v>
      </c>
      <c r="I311" s="149"/>
      <c r="L311" s="33"/>
      <c r="M311" s="150"/>
      <c r="T311" s="54"/>
      <c r="AT311" s="18" t="s">
        <v>189</v>
      </c>
      <c r="AU311" s="18" t="s">
        <v>84</v>
      </c>
    </row>
    <row r="312" spans="2:65" s="1" customFormat="1" ht="16.5" customHeight="1">
      <c r="B312" s="133"/>
      <c r="C312" s="134" t="s">
        <v>125</v>
      </c>
      <c r="D312" s="134" t="s">
        <v>184</v>
      </c>
      <c r="E312" s="135" t="s">
        <v>1521</v>
      </c>
      <c r="F312" s="136" t="s">
        <v>1410</v>
      </c>
      <c r="G312" s="137" t="s">
        <v>1244</v>
      </c>
      <c r="H312" s="138">
        <v>1</v>
      </c>
      <c r="I312" s="139"/>
      <c r="J312" s="140">
        <f>ROUND(I312*H312,2)</f>
        <v>0</v>
      </c>
      <c r="K312" s="136" t="s">
        <v>3</v>
      </c>
      <c r="L312" s="33"/>
      <c r="M312" s="141" t="s">
        <v>3</v>
      </c>
      <c r="N312" s="142" t="s">
        <v>45</v>
      </c>
      <c r="P312" s="143">
        <f>O312*H312</f>
        <v>0</v>
      </c>
      <c r="Q312" s="143">
        <v>0</v>
      </c>
      <c r="R312" s="143">
        <f>Q312*H312</f>
        <v>0</v>
      </c>
      <c r="S312" s="143">
        <v>0</v>
      </c>
      <c r="T312" s="144">
        <f>S312*H312</f>
        <v>0</v>
      </c>
      <c r="AR312" s="145" t="s">
        <v>291</v>
      </c>
      <c r="AT312" s="145" t="s">
        <v>184</v>
      </c>
      <c r="AU312" s="145" t="s">
        <v>84</v>
      </c>
      <c r="AY312" s="18" t="s">
        <v>179</v>
      </c>
      <c r="BE312" s="146">
        <f>IF(N312="základní",J312,0)</f>
        <v>0</v>
      </c>
      <c r="BF312" s="146">
        <f>IF(N312="snížená",J312,0)</f>
        <v>0</v>
      </c>
      <c r="BG312" s="146">
        <f>IF(N312="zákl. přenesená",J312,0)</f>
        <v>0</v>
      </c>
      <c r="BH312" s="146">
        <f>IF(N312="sníž. přenesená",J312,0)</f>
        <v>0</v>
      </c>
      <c r="BI312" s="146">
        <f>IF(N312="nulová",J312,0)</f>
        <v>0</v>
      </c>
      <c r="BJ312" s="18" t="s">
        <v>78</v>
      </c>
      <c r="BK312" s="146">
        <f>ROUND(I312*H312,2)</f>
        <v>0</v>
      </c>
      <c r="BL312" s="18" t="s">
        <v>291</v>
      </c>
      <c r="BM312" s="145" t="s">
        <v>1522</v>
      </c>
    </row>
    <row r="313" spans="2:65" s="1" customFormat="1">
      <c r="B313" s="33"/>
      <c r="D313" s="147" t="s">
        <v>189</v>
      </c>
      <c r="F313" s="148" t="s">
        <v>1410</v>
      </c>
      <c r="I313" s="149"/>
      <c r="L313" s="33"/>
      <c r="M313" s="150"/>
      <c r="T313" s="54"/>
      <c r="AT313" s="18" t="s">
        <v>189</v>
      </c>
      <c r="AU313" s="18" t="s">
        <v>84</v>
      </c>
    </row>
    <row r="314" spans="2:65" s="1" customFormat="1" ht="16.5" customHeight="1">
      <c r="B314" s="133"/>
      <c r="C314" s="134" t="s">
        <v>1523</v>
      </c>
      <c r="D314" s="134" t="s">
        <v>184</v>
      </c>
      <c r="E314" s="135" t="s">
        <v>1524</v>
      </c>
      <c r="F314" s="136" t="s">
        <v>1413</v>
      </c>
      <c r="G314" s="137" t="s">
        <v>1244</v>
      </c>
      <c r="H314" s="138">
        <v>1</v>
      </c>
      <c r="I314" s="139"/>
      <c r="J314" s="140">
        <f>ROUND(I314*H314,2)</f>
        <v>0</v>
      </c>
      <c r="K314" s="136" t="s">
        <v>3</v>
      </c>
      <c r="L314" s="33"/>
      <c r="M314" s="141" t="s">
        <v>3</v>
      </c>
      <c r="N314" s="142" t="s">
        <v>45</v>
      </c>
      <c r="P314" s="143">
        <f>O314*H314</f>
        <v>0</v>
      </c>
      <c r="Q314" s="143">
        <v>0</v>
      </c>
      <c r="R314" s="143">
        <f>Q314*H314</f>
        <v>0</v>
      </c>
      <c r="S314" s="143">
        <v>0</v>
      </c>
      <c r="T314" s="144">
        <f>S314*H314</f>
        <v>0</v>
      </c>
      <c r="AR314" s="145" t="s">
        <v>291</v>
      </c>
      <c r="AT314" s="145" t="s">
        <v>184</v>
      </c>
      <c r="AU314" s="145" t="s">
        <v>84</v>
      </c>
      <c r="AY314" s="18" t="s">
        <v>179</v>
      </c>
      <c r="BE314" s="146">
        <f>IF(N314="základní",J314,0)</f>
        <v>0</v>
      </c>
      <c r="BF314" s="146">
        <f>IF(N314="snížená",J314,0)</f>
        <v>0</v>
      </c>
      <c r="BG314" s="146">
        <f>IF(N314="zákl. přenesená",J314,0)</f>
        <v>0</v>
      </c>
      <c r="BH314" s="146">
        <f>IF(N314="sníž. přenesená",J314,0)</f>
        <v>0</v>
      </c>
      <c r="BI314" s="146">
        <f>IF(N314="nulová",J314,0)</f>
        <v>0</v>
      </c>
      <c r="BJ314" s="18" t="s">
        <v>78</v>
      </c>
      <c r="BK314" s="146">
        <f>ROUND(I314*H314,2)</f>
        <v>0</v>
      </c>
      <c r="BL314" s="18" t="s">
        <v>291</v>
      </c>
      <c r="BM314" s="145" t="s">
        <v>1525</v>
      </c>
    </row>
    <row r="315" spans="2:65" s="1" customFormat="1">
      <c r="B315" s="33"/>
      <c r="D315" s="147" t="s">
        <v>189</v>
      </c>
      <c r="F315" s="148" t="s">
        <v>1413</v>
      </c>
      <c r="I315" s="149"/>
      <c r="L315" s="33"/>
      <c r="M315" s="150"/>
      <c r="T315" s="54"/>
      <c r="AT315" s="18" t="s">
        <v>189</v>
      </c>
      <c r="AU315" s="18" t="s">
        <v>84</v>
      </c>
    </row>
    <row r="316" spans="2:65" s="1" customFormat="1" ht="24.2" customHeight="1">
      <c r="B316" s="133"/>
      <c r="C316" s="134" t="s">
        <v>1526</v>
      </c>
      <c r="D316" s="134" t="s">
        <v>184</v>
      </c>
      <c r="E316" s="135" t="s">
        <v>1527</v>
      </c>
      <c r="F316" s="136" t="s">
        <v>1416</v>
      </c>
      <c r="G316" s="137" t="s">
        <v>1244</v>
      </c>
      <c r="H316" s="138">
        <v>3</v>
      </c>
      <c r="I316" s="139"/>
      <c r="J316" s="140">
        <f>ROUND(I316*H316,2)</f>
        <v>0</v>
      </c>
      <c r="K316" s="136" t="s">
        <v>3</v>
      </c>
      <c r="L316" s="33"/>
      <c r="M316" s="141" t="s">
        <v>3</v>
      </c>
      <c r="N316" s="142" t="s">
        <v>45</v>
      </c>
      <c r="P316" s="143">
        <f>O316*H316</f>
        <v>0</v>
      </c>
      <c r="Q316" s="143">
        <v>0</v>
      </c>
      <c r="R316" s="143">
        <f>Q316*H316</f>
        <v>0</v>
      </c>
      <c r="S316" s="143">
        <v>0</v>
      </c>
      <c r="T316" s="144">
        <f>S316*H316</f>
        <v>0</v>
      </c>
      <c r="AR316" s="145" t="s">
        <v>291</v>
      </c>
      <c r="AT316" s="145" t="s">
        <v>184</v>
      </c>
      <c r="AU316" s="145" t="s">
        <v>84</v>
      </c>
      <c r="AY316" s="18" t="s">
        <v>179</v>
      </c>
      <c r="BE316" s="146">
        <f>IF(N316="základní",J316,0)</f>
        <v>0</v>
      </c>
      <c r="BF316" s="146">
        <f>IF(N316="snížená",J316,0)</f>
        <v>0</v>
      </c>
      <c r="BG316" s="146">
        <f>IF(N316="zákl. přenesená",J316,0)</f>
        <v>0</v>
      </c>
      <c r="BH316" s="146">
        <f>IF(N316="sníž. přenesená",J316,0)</f>
        <v>0</v>
      </c>
      <c r="BI316" s="146">
        <f>IF(N316="nulová",J316,0)</f>
        <v>0</v>
      </c>
      <c r="BJ316" s="18" t="s">
        <v>78</v>
      </c>
      <c r="BK316" s="146">
        <f>ROUND(I316*H316,2)</f>
        <v>0</v>
      </c>
      <c r="BL316" s="18" t="s">
        <v>291</v>
      </c>
      <c r="BM316" s="145" t="s">
        <v>1528</v>
      </c>
    </row>
    <row r="317" spans="2:65" s="1" customFormat="1">
      <c r="B317" s="33"/>
      <c r="D317" s="147" t="s">
        <v>189</v>
      </c>
      <c r="F317" s="148" t="s">
        <v>1416</v>
      </c>
      <c r="I317" s="149"/>
      <c r="L317" s="33"/>
      <c r="M317" s="150"/>
      <c r="T317" s="54"/>
      <c r="AT317" s="18" t="s">
        <v>189</v>
      </c>
      <c r="AU317" s="18" t="s">
        <v>84</v>
      </c>
    </row>
    <row r="318" spans="2:65" s="1" customFormat="1" ht="16.5" customHeight="1">
      <c r="B318" s="133"/>
      <c r="C318" s="134" t="s">
        <v>1529</v>
      </c>
      <c r="D318" s="134" t="s">
        <v>184</v>
      </c>
      <c r="E318" s="135" t="s">
        <v>1530</v>
      </c>
      <c r="F318" s="136" t="s">
        <v>1419</v>
      </c>
      <c r="G318" s="137" t="s">
        <v>1244</v>
      </c>
      <c r="H318" s="138">
        <v>3</v>
      </c>
      <c r="I318" s="139"/>
      <c r="J318" s="140">
        <f>ROUND(I318*H318,2)</f>
        <v>0</v>
      </c>
      <c r="K318" s="136" t="s">
        <v>3</v>
      </c>
      <c r="L318" s="33"/>
      <c r="M318" s="141" t="s">
        <v>3</v>
      </c>
      <c r="N318" s="142" t="s">
        <v>45</v>
      </c>
      <c r="P318" s="143">
        <f>O318*H318</f>
        <v>0</v>
      </c>
      <c r="Q318" s="143">
        <v>0</v>
      </c>
      <c r="R318" s="143">
        <f>Q318*H318</f>
        <v>0</v>
      </c>
      <c r="S318" s="143">
        <v>0</v>
      </c>
      <c r="T318" s="144">
        <f>S318*H318</f>
        <v>0</v>
      </c>
      <c r="AR318" s="145" t="s">
        <v>291</v>
      </c>
      <c r="AT318" s="145" t="s">
        <v>184</v>
      </c>
      <c r="AU318" s="145" t="s">
        <v>84</v>
      </c>
      <c r="AY318" s="18" t="s">
        <v>179</v>
      </c>
      <c r="BE318" s="146">
        <f>IF(N318="základní",J318,0)</f>
        <v>0</v>
      </c>
      <c r="BF318" s="146">
        <f>IF(N318="snížená",J318,0)</f>
        <v>0</v>
      </c>
      <c r="BG318" s="146">
        <f>IF(N318="zákl. přenesená",J318,0)</f>
        <v>0</v>
      </c>
      <c r="BH318" s="146">
        <f>IF(N318="sníž. přenesená",J318,0)</f>
        <v>0</v>
      </c>
      <c r="BI318" s="146">
        <f>IF(N318="nulová",J318,0)</f>
        <v>0</v>
      </c>
      <c r="BJ318" s="18" t="s">
        <v>78</v>
      </c>
      <c r="BK318" s="146">
        <f>ROUND(I318*H318,2)</f>
        <v>0</v>
      </c>
      <c r="BL318" s="18" t="s">
        <v>291</v>
      </c>
      <c r="BM318" s="145" t="s">
        <v>1531</v>
      </c>
    </row>
    <row r="319" spans="2:65" s="1" customFormat="1">
      <c r="B319" s="33"/>
      <c r="D319" s="147" t="s">
        <v>189</v>
      </c>
      <c r="F319" s="148" t="s">
        <v>1419</v>
      </c>
      <c r="I319" s="149"/>
      <c r="L319" s="33"/>
      <c r="M319" s="150"/>
      <c r="T319" s="54"/>
      <c r="AT319" s="18" t="s">
        <v>189</v>
      </c>
      <c r="AU319" s="18" t="s">
        <v>84</v>
      </c>
    </row>
    <row r="320" spans="2:65" s="1" customFormat="1" ht="16.5" customHeight="1">
      <c r="B320" s="133"/>
      <c r="C320" s="134" t="s">
        <v>1532</v>
      </c>
      <c r="D320" s="134" t="s">
        <v>184</v>
      </c>
      <c r="E320" s="135" t="s">
        <v>1533</v>
      </c>
      <c r="F320" s="136" t="s">
        <v>1534</v>
      </c>
      <c r="G320" s="137" t="s">
        <v>1288</v>
      </c>
      <c r="H320" s="138">
        <v>7</v>
      </c>
      <c r="I320" s="139"/>
      <c r="J320" s="140">
        <f>ROUND(I320*H320,2)</f>
        <v>0</v>
      </c>
      <c r="K320" s="136" t="s">
        <v>3</v>
      </c>
      <c r="L320" s="33"/>
      <c r="M320" s="141" t="s">
        <v>3</v>
      </c>
      <c r="N320" s="142" t="s">
        <v>45</v>
      </c>
      <c r="P320" s="143">
        <f>O320*H320</f>
        <v>0</v>
      </c>
      <c r="Q320" s="143">
        <v>0</v>
      </c>
      <c r="R320" s="143">
        <f>Q320*H320</f>
        <v>0</v>
      </c>
      <c r="S320" s="143">
        <v>0</v>
      </c>
      <c r="T320" s="144">
        <f>S320*H320</f>
        <v>0</v>
      </c>
      <c r="AR320" s="145" t="s">
        <v>291</v>
      </c>
      <c r="AT320" s="145" t="s">
        <v>184</v>
      </c>
      <c r="AU320" s="145" t="s">
        <v>84</v>
      </c>
      <c r="AY320" s="18" t="s">
        <v>179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8" t="s">
        <v>78</v>
      </c>
      <c r="BK320" s="146">
        <f>ROUND(I320*H320,2)</f>
        <v>0</v>
      </c>
      <c r="BL320" s="18" t="s">
        <v>291</v>
      </c>
      <c r="BM320" s="145" t="s">
        <v>1535</v>
      </c>
    </row>
    <row r="321" spans="2:65" s="1" customFormat="1">
      <c r="B321" s="33"/>
      <c r="D321" s="147" t="s">
        <v>189</v>
      </c>
      <c r="F321" s="148" t="s">
        <v>1534</v>
      </c>
      <c r="I321" s="149"/>
      <c r="L321" s="33"/>
      <c r="M321" s="150"/>
      <c r="T321" s="54"/>
      <c r="AT321" s="18" t="s">
        <v>189</v>
      </c>
      <c r="AU321" s="18" t="s">
        <v>84</v>
      </c>
    </row>
    <row r="322" spans="2:65" s="1" customFormat="1" ht="16.5" customHeight="1">
      <c r="B322" s="133"/>
      <c r="C322" s="134" t="s">
        <v>1536</v>
      </c>
      <c r="D322" s="134" t="s">
        <v>184</v>
      </c>
      <c r="E322" s="135" t="s">
        <v>1422</v>
      </c>
      <c r="F322" s="136" t="s">
        <v>1310</v>
      </c>
      <c r="G322" s="137" t="s">
        <v>1244</v>
      </c>
      <c r="H322" s="138">
        <v>4</v>
      </c>
      <c r="I322" s="139"/>
      <c r="J322" s="140">
        <f>ROUND(I322*H322,2)</f>
        <v>0</v>
      </c>
      <c r="K322" s="136" t="s">
        <v>3</v>
      </c>
      <c r="L322" s="33"/>
      <c r="M322" s="141" t="s">
        <v>3</v>
      </c>
      <c r="N322" s="142" t="s">
        <v>45</v>
      </c>
      <c r="P322" s="143">
        <f>O322*H322</f>
        <v>0</v>
      </c>
      <c r="Q322" s="143">
        <v>0</v>
      </c>
      <c r="R322" s="143">
        <f>Q322*H322</f>
        <v>0</v>
      </c>
      <c r="S322" s="143">
        <v>0</v>
      </c>
      <c r="T322" s="144">
        <f>S322*H322</f>
        <v>0</v>
      </c>
      <c r="AR322" s="145" t="s">
        <v>291</v>
      </c>
      <c r="AT322" s="145" t="s">
        <v>184</v>
      </c>
      <c r="AU322" s="145" t="s">
        <v>84</v>
      </c>
      <c r="AY322" s="18" t="s">
        <v>179</v>
      </c>
      <c r="BE322" s="146">
        <f>IF(N322="základní",J322,0)</f>
        <v>0</v>
      </c>
      <c r="BF322" s="146">
        <f>IF(N322="snížená",J322,0)</f>
        <v>0</v>
      </c>
      <c r="BG322" s="146">
        <f>IF(N322="zákl. přenesená",J322,0)</f>
        <v>0</v>
      </c>
      <c r="BH322" s="146">
        <f>IF(N322="sníž. přenesená",J322,0)</f>
        <v>0</v>
      </c>
      <c r="BI322" s="146">
        <f>IF(N322="nulová",J322,0)</f>
        <v>0</v>
      </c>
      <c r="BJ322" s="18" t="s">
        <v>78</v>
      </c>
      <c r="BK322" s="146">
        <f>ROUND(I322*H322,2)</f>
        <v>0</v>
      </c>
      <c r="BL322" s="18" t="s">
        <v>291</v>
      </c>
      <c r="BM322" s="145" t="s">
        <v>1537</v>
      </c>
    </row>
    <row r="323" spans="2:65" s="1" customFormat="1">
      <c r="B323" s="33"/>
      <c r="D323" s="147" t="s">
        <v>189</v>
      </c>
      <c r="F323" s="148" t="s">
        <v>1310</v>
      </c>
      <c r="I323" s="149"/>
      <c r="L323" s="33"/>
      <c r="M323" s="150"/>
      <c r="T323" s="54"/>
      <c r="AT323" s="18" t="s">
        <v>189</v>
      </c>
      <c r="AU323" s="18" t="s">
        <v>84</v>
      </c>
    </row>
    <row r="324" spans="2:65" s="1" customFormat="1" ht="16.5" customHeight="1">
      <c r="B324" s="133"/>
      <c r="C324" s="134" t="s">
        <v>1538</v>
      </c>
      <c r="D324" s="134" t="s">
        <v>184</v>
      </c>
      <c r="E324" s="135" t="s">
        <v>1324</v>
      </c>
      <c r="F324" s="136" t="s">
        <v>1325</v>
      </c>
      <c r="G324" s="137" t="s">
        <v>1244</v>
      </c>
      <c r="H324" s="138">
        <v>1</v>
      </c>
      <c r="I324" s="139"/>
      <c r="J324" s="140">
        <f>ROUND(I324*H324,2)</f>
        <v>0</v>
      </c>
      <c r="K324" s="136" t="s">
        <v>3</v>
      </c>
      <c r="L324" s="33"/>
      <c r="M324" s="141" t="s">
        <v>3</v>
      </c>
      <c r="N324" s="142" t="s">
        <v>45</v>
      </c>
      <c r="P324" s="143">
        <f>O324*H324</f>
        <v>0</v>
      </c>
      <c r="Q324" s="143">
        <v>0</v>
      </c>
      <c r="R324" s="143">
        <f>Q324*H324</f>
        <v>0</v>
      </c>
      <c r="S324" s="143">
        <v>0</v>
      </c>
      <c r="T324" s="144">
        <f>S324*H324</f>
        <v>0</v>
      </c>
      <c r="AR324" s="145" t="s">
        <v>291</v>
      </c>
      <c r="AT324" s="145" t="s">
        <v>184</v>
      </c>
      <c r="AU324" s="145" t="s">
        <v>84</v>
      </c>
      <c r="AY324" s="18" t="s">
        <v>179</v>
      </c>
      <c r="BE324" s="146">
        <f>IF(N324="základní",J324,0)</f>
        <v>0</v>
      </c>
      <c r="BF324" s="146">
        <f>IF(N324="snížená",J324,0)</f>
        <v>0</v>
      </c>
      <c r="BG324" s="146">
        <f>IF(N324="zákl. přenesená",J324,0)</f>
        <v>0</v>
      </c>
      <c r="BH324" s="146">
        <f>IF(N324="sníž. přenesená",J324,0)</f>
        <v>0</v>
      </c>
      <c r="BI324" s="146">
        <f>IF(N324="nulová",J324,0)</f>
        <v>0</v>
      </c>
      <c r="BJ324" s="18" t="s">
        <v>78</v>
      </c>
      <c r="BK324" s="146">
        <f>ROUND(I324*H324,2)</f>
        <v>0</v>
      </c>
      <c r="BL324" s="18" t="s">
        <v>291</v>
      </c>
      <c r="BM324" s="145" t="s">
        <v>1539</v>
      </c>
    </row>
    <row r="325" spans="2:65" s="1" customFormat="1">
      <c r="B325" s="33"/>
      <c r="D325" s="147" t="s">
        <v>189</v>
      </c>
      <c r="F325" s="148" t="s">
        <v>1325</v>
      </c>
      <c r="I325" s="149"/>
      <c r="L325" s="33"/>
      <c r="M325" s="150"/>
      <c r="T325" s="54"/>
      <c r="AT325" s="18" t="s">
        <v>189</v>
      </c>
      <c r="AU325" s="18" t="s">
        <v>84</v>
      </c>
    </row>
    <row r="326" spans="2:65" s="1" customFormat="1" ht="16.5" customHeight="1">
      <c r="B326" s="133"/>
      <c r="C326" s="134" t="s">
        <v>1540</v>
      </c>
      <c r="D326" s="134" t="s">
        <v>184</v>
      </c>
      <c r="E326" s="135" t="s">
        <v>1424</v>
      </c>
      <c r="F326" s="136" t="s">
        <v>1425</v>
      </c>
      <c r="G326" s="137" t="s">
        <v>1244</v>
      </c>
      <c r="H326" s="138">
        <v>1</v>
      </c>
      <c r="I326" s="139"/>
      <c r="J326" s="140">
        <f>ROUND(I326*H326,2)</f>
        <v>0</v>
      </c>
      <c r="K326" s="136" t="s">
        <v>3</v>
      </c>
      <c r="L326" s="33"/>
      <c r="M326" s="141" t="s">
        <v>3</v>
      </c>
      <c r="N326" s="142" t="s">
        <v>45</v>
      </c>
      <c r="P326" s="143">
        <f>O326*H326</f>
        <v>0</v>
      </c>
      <c r="Q326" s="143">
        <v>0</v>
      </c>
      <c r="R326" s="143">
        <f>Q326*H326</f>
        <v>0</v>
      </c>
      <c r="S326" s="143">
        <v>0</v>
      </c>
      <c r="T326" s="144">
        <f>S326*H326</f>
        <v>0</v>
      </c>
      <c r="AR326" s="145" t="s">
        <v>291</v>
      </c>
      <c r="AT326" s="145" t="s">
        <v>184</v>
      </c>
      <c r="AU326" s="145" t="s">
        <v>84</v>
      </c>
      <c r="AY326" s="18" t="s">
        <v>179</v>
      </c>
      <c r="BE326" s="146">
        <f>IF(N326="základní",J326,0)</f>
        <v>0</v>
      </c>
      <c r="BF326" s="146">
        <f>IF(N326="snížená",J326,0)</f>
        <v>0</v>
      </c>
      <c r="BG326" s="146">
        <f>IF(N326="zákl. přenesená",J326,0)</f>
        <v>0</v>
      </c>
      <c r="BH326" s="146">
        <f>IF(N326="sníž. přenesená",J326,0)</f>
        <v>0</v>
      </c>
      <c r="BI326" s="146">
        <f>IF(N326="nulová",J326,0)</f>
        <v>0</v>
      </c>
      <c r="BJ326" s="18" t="s">
        <v>78</v>
      </c>
      <c r="BK326" s="146">
        <f>ROUND(I326*H326,2)</f>
        <v>0</v>
      </c>
      <c r="BL326" s="18" t="s">
        <v>291</v>
      </c>
      <c r="BM326" s="145" t="s">
        <v>1541</v>
      </c>
    </row>
    <row r="327" spans="2:65" s="1" customFormat="1">
      <c r="B327" s="33"/>
      <c r="D327" s="147" t="s">
        <v>189</v>
      </c>
      <c r="F327" s="148" t="s">
        <v>1425</v>
      </c>
      <c r="I327" s="149"/>
      <c r="L327" s="33"/>
      <c r="M327" s="150"/>
      <c r="T327" s="54"/>
      <c r="AT327" s="18" t="s">
        <v>189</v>
      </c>
      <c r="AU327" s="18" t="s">
        <v>84</v>
      </c>
    </row>
    <row r="328" spans="2:65" s="1" customFormat="1" ht="24.2" customHeight="1">
      <c r="B328" s="133"/>
      <c r="C328" s="134" t="s">
        <v>1542</v>
      </c>
      <c r="D328" s="134" t="s">
        <v>184</v>
      </c>
      <c r="E328" s="135" t="s">
        <v>1296</v>
      </c>
      <c r="F328" s="136" t="s">
        <v>1297</v>
      </c>
      <c r="G328" s="137" t="s">
        <v>107</v>
      </c>
      <c r="H328" s="138">
        <v>2</v>
      </c>
      <c r="I328" s="139"/>
      <c r="J328" s="140">
        <f>ROUND(I328*H328,2)</f>
        <v>0</v>
      </c>
      <c r="K328" s="136" t="s">
        <v>3</v>
      </c>
      <c r="L328" s="33"/>
      <c r="M328" s="141" t="s">
        <v>3</v>
      </c>
      <c r="N328" s="142" t="s">
        <v>45</v>
      </c>
      <c r="P328" s="143">
        <f>O328*H328</f>
        <v>0</v>
      </c>
      <c r="Q328" s="143">
        <v>0</v>
      </c>
      <c r="R328" s="143">
        <f>Q328*H328</f>
        <v>0</v>
      </c>
      <c r="S328" s="143">
        <v>0</v>
      </c>
      <c r="T328" s="144">
        <f>S328*H328</f>
        <v>0</v>
      </c>
      <c r="AR328" s="145" t="s">
        <v>291</v>
      </c>
      <c r="AT328" s="145" t="s">
        <v>184</v>
      </c>
      <c r="AU328" s="145" t="s">
        <v>84</v>
      </c>
      <c r="AY328" s="18" t="s">
        <v>179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8" t="s">
        <v>78</v>
      </c>
      <c r="BK328" s="146">
        <f>ROUND(I328*H328,2)</f>
        <v>0</v>
      </c>
      <c r="BL328" s="18" t="s">
        <v>291</v>
      </c>
      <c r="BM328" s="145" t="s">
        <v>1543</v>
      </c>
    </row>
    <row r="329" spans="2:65" s="1" customFormat="1" ht="19.5">
      <c r="B329" s="33"/>
      <c r="D329" s="147" t="s">
        <v>189</v>
      </c>
      <c r="F329" s="148" t="s">
        <v>1297</v>
      </c>
      <c r="I329" s="149"/>
      <c r="L329" s="33"/>
      <c r="M329" s="150"/>
      <c r="T329" s="54"/>
      <c r="AT329" s="18" t="s">
        <v>189</v>
      </c>
      <c r="AU329" s="18" t="s">
        <v>84</v>
      </c>
    </row>
    <row r="330" spans="2:65" s="1" customFormat="1" ht="16.5" customHeight="1">
      <c r="B330" s="133"/>
      <c r="C330" s="134" t="s">
        <v>1544</v>
      </c>
      <c r="D330" s="134" t="s">
        <v>184</v>
      </c>
      <c r="E330" s="135" t="s">
        <v>1385</v>
      </c>
      <c r="F330" s="136" t="s">
        <v>1386</v>
      </c>
      <c r="G330" s="137" t="s">
        <v>1288</v>
      </c>
      <c r="H330" s="138">
        <v>4</v>
      </c>
      <c r="I330" s="139"/>
      <c r="J330" s="140">
        <f>ROUND(I330*H330,2)</f>
        <v>0</v>
      </c>
      <c r="K330" s="136" t="s">
        <v>3</v>
      </c>
      <c r="L330" s="33"/>
      <c r="M330" s="141" t="s">
        <v>3</v>
      </c>
      <c r="N330" s="142" t="s">
        <v>45</v>
      </c>
      <c r="P330" s="143">
        <f>O330*H330</f>
        <v>0</v>
      </c>
      <c r="Q330" s="143">
        <v>0</v>
      </c>
      <c r="R330" s="143">
        <f>Q330*H330</f>
        <v>0</v>
      </c>
      <c r="S330" s="143">
        <v>0</v>
      </c>
      <c r="T330" s="144">
        <f>S330*H330</f>
        <v>0</v>
      </c>
      <c r="AR330" s="145" t="s">
        <v>291</v>
      </c>
      <c r="AT330" s="145" t="s">
        <v>184</v>
      </c>
      <c r="AU330" s="145" t="s">
        <v>84</v>
      </c>
      <c r="AY330" s="18" t="s">
        <v>179</v>
      </c>
      <c r="BE330" s="146">
        <f>IF(N330="základní",J330,0)</f>
        <v>0</v>
      </c>
      <c r="BF330" s="146">
        <f>IF(N330="snížená",J330,0)</f>
        <v>0</v>
      </c>
      <c r="BG330" s="146">
        <f>IF(N330="zákl. přenesená",J330,0)</f>
        <v>0</v>
      </c>
      <c r="BH330" s="146">
        <f>IF(N330="sníž. přenesená",J330,0)</f>
        <v>0</v>
      </c>
      <c r="BI330" s="146">
        <f>IF(N330="nulová",J330,0)</f>
        <v>0</v>
      </c>
      <c r="BJ330" s="18" t="s">
        <v>78</v>
      </c>
      <c r="BK330" s="146">
        <f>ROUND(I330*H330,2)</f>
        <v>0</v>
      </c>
      <c r="BL330" s="18" t="s">
        <v>291</v>
      </c>
      <c r="BM330" s="145" t="s">
        <v>1545</v>
      </c>
    </row>
    <row r="331" spans="2:65" s="1" customFormat="1">
      <c r="B331" s="33"/>
      <c r="D331" s="147" t="s">
        <v>189</v>
      </c>
      <c r="F331" s="148" t="s">
        <v>1386</v>
      </c>
      <c r="I331" s="149"/>
      <c r="L331" s="33"/>
      <c r="M331" s="150"/>
      <c r="T331" s="54"/>
      <c r="AT331" s="18" t="s">
        <v>189</v>
      </c>
      <c r="AU331" s="18" t="s">
        <v>84</v>
      </c>
    </row>
    <row r="332" spans="2:65" s="1" customFormat="1" ht="16.5" customHeight="1">
      <c r="B332" s="133"/>
      <c r="C332" s="134" t="s">
        <v>1546</v>
      </c>
      <c r="D332" s="134" t="s">
        <v>184</v>
      </c>
      <c r="E332" s="135" t="s">
        <v>1422</v>
      </c>
      <c r="F332" s="136" t="s">
        <v>1310</v>
      </c>
      <c r="G332" s="137" t="s">
        <v>1244</v>
      </c>
      <c r="H332" s="138">
        <v>6</v>
      </c>
      <c r="I332" s="139"/>
      <c r="J332" s="140">
        <f>ROUND(I332*H332,2)</f>
        <v>0</v>
      </c>
      <c r="K332" s="136" t="s">
        <v>3</v>
      </c>
      <c r="L332" s="33"/>
      <c r="M332" s="141" t="s">
        <v>3</v>
      </c>
      <c r="N332" s="142" t="s">
        <v>45</v>
      </c>
      <c r="P332" s="143">
        <f>O332*H332</f>
        <v>0</v>
      </c>
      <c r="Q332" s="143">
        <v>0</v>
      </c>
      <c r="R332" s="143">
        <f>Q332*H332</f>
        <v>0</v>
      </c>
      <c r="S332" s="143">
        <v>0</v>
      </c>
      <c r="T332" s="144">
        <f>S332*H332</f>
        <v>0</v>
      </c>
      <c r="AR332" s="145" t="s">
        <v>291</v>
      </c>
      <c r="AT332" s="145" t="s">
        <v>184</v>
      </c>
      <c r="AU332" s="145" t="s">
        <v>84</v>
      </c>
      <c r="AY332" s="18" t="s">
        <v>179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8" t="s">
        <v>78</v>
      </c>
      <c r="BK332" s="146">
        <f>ROUND(I332*H332,2)</f>
        <v>0</v>
      </c>
      <c r="BL332" s="18" t="s">
        <v>291</v>
      </c>
      <c r="BM332" s="145" t="s">
        <v>1547</v>
      </c>
    </row>
    <row r="333" spans="2:65" s="1" customFormat="1">
      <c r="B333" s="33"/>
      <c r="D333" s="147" t="s">
        <v>189</v>
      </c>
      <c r="F333" s="148" t="s">
        <v>1310</v>
      </c>
      <c r="I333" s="149"/>
      <c r="L333" s="33"/>
      <c r="M333" s="150"/>
      <c r="T333" s="54"/>
      <c r="AT333" s="18" t="s">
        <v>189</v>
      </c>
      <c r="AU333" s="18" t="s">
        <v>84</v>
      </c>
    </row>
    <row r="334" spans="2:65" s="1" customFormat="1" ht="16.5" customHeight="1">
      <c r="B334" s="133"/>
      <c r="C334" s="134" t="s">
        <v>1548</v>
      </c>
      <c r="D334" s="134" t="s">
        <v>184</v>
      </c>
      <c r="E334" s="135" t="s">
        <v>1375</v>
      </c>
      <c r="F334" s="136" t="s">
        <v>1376</v>
      </c>
      <c r="G334" s="137" t="s">
        <v>1244</v>
      </c>
      <c r="H334" s="138">
        <v>1</v>
      </c>
      <c r="I334" s="139"/>
      <c r="J334" s="140">
        <f>ROUND(I334*H334,2)</f>
        <v>0</v>
      </c>
      <c r="K334" s="136" t="s">
        <v>3</v>
      </c>
      <c r="L334" s="33"/>
      <c r="M334" s="141" t="s">
        <v>3</v>
      </c>
      <c r="N334" s="142" t="s">
        <v>45</v>
      </c>
      <c r="P334" s="143">
        <f>O334*H334</f>
        <v>0</v>
      </c>
      <c r="Q334" s="143">
        <v>0</v>
      </c>
      <c r="R334" s="143">
        <f>Q334*H334</f>
        <v>0</v>
      </c>
      <c r="S334" s="143">
        <v>0</v>
      </c>
      <c r="T334" s="144">
        <f>S334*H334</f>
        <v>0</v>
      </c>
      <c r="AR334" s="145" t="s">
        <v>291</v>
      </c>
      <c r="AT334" s="145" t="s">
        <v>184</v>
      </c>
      <c r="AU334" s="145" t="s">
        <v>84</v>
      </c>
      <c r="AY334" s="18" t="s">
        <v>179</v>
      </c>
      <c r="BE334" s="146">
        <f>IF(N334="základní",J334,0)</f>
        <v>0</v>
      </c>
      <c r="BF334" s="146">
        <f>IF(N334="snížená",J334,0)</f>
        <v>0</v>
      </c>
      <c r="BG334" s="146">
        <f>IF(N334="zákl. přenesená",J334,0)</f>
        <v>0</v>
      </c>
      <c r="BH334" s="146">
        <f>IF(N334="sníž. přenesená",J334,0)</f>
        <v>0</v>
      </c>
      <c r="BI334" s="146">
        <f>IF(N334="nulová",J334,0)</f>
        <v>0</v>
      </c>
      <c r="BJ334" s="18" t="s">
        <v>78</v>
      </c>
      <c r="BK334" s="146">
        <f>ROUND(I334*H334,2)</f>
        <v>0</v>
      </c>
      <c r="BL334" s="18" t="s">
        <v>291</v>
      </c>
      <c r="BM334" s="145" t="s">
        <v>1549</v>
      </c>
    </row>
    <row r="335" spans="2:65" s="1" customFormat="1">
      <c r="B335" s="33"/>
      <c r="D335" s="147" t="s">
        <v>189</v>
      </c>
      <c r="F335" s="148" t="s">
        <v>1376</v>
      </c>
      <c r="I335" s="149"/>
      <c r="L335" s="33"/>
      <c r="M335" s="150"/>
      <c r="T335" s="54"/>
      <c r="AT335" s="18" t="s">
        <v>189</v>
      </c>
      <c r="AU335" s="18" t="s">
        <v>84</v>
      </c>
    </row>
    <row r="336" spans="2:65" s="1" customFormat="1" ht="24.2" customHeight="1">
      <c r="B336" s="133"/>
      <c r="C336" s="134" t="s">
        <v>1550</v>
      </c>
      <c r="D336" s="134" t="s">
        <v>184</v>
      </c>
      <c r="E336" s="135" t="s">
        <v>1296</v>
      </c>
      <c r="F336" s="136" t="s">
        <v>1297</v>
      </c>
      <c r="G336" s="137" t="s">
        <v>107</v>
      </c>
      <c r="H336" s="138">
        <v>5</v>
      </c>
      <c r="I336" s="139"/>
      <c r="J336" s="140">
        <f>ROUND(I336*H336,2)</f>
        <v>0</v>
      </c>
      <c r="K336" s="136" t="s">
        <v>3</v>
      </c>
      <c r="L336" s="33"/>
      <c r="M336" s="141" t="s">
        <v>3</v>
      </c>
      <c r="N336" s="142" t="s">
        <v>45</v>
      </c>
      <c r="P336" s="143">
        <f>O336*H336</f>
        <v>0</v>
      </c>
      <c r="Q336" s="143">
        <v>0</v>
      </c>
      <c r="R336" s="143">
        <f>Q336*H336</f>
        <v>0</v>
      </c>
      <c r="S336" s="143">
        <v>0</v>
      </c>
      <c r="T336" s="144">
        <f>S336*H336</f>
        <v>0</v>
      </c>
      <c r="AR336" s="145" t="s">
        <v>291</v>
      </c>
      <c r="AT336" s="145" t="s">
        <v>184</v>
      </c>
      <c r="AU336" s="145" t="s">
        <v>84</v>
      </c>
      <c r="AY336" s="18" t="s">
        <v>179</v>
      </c>
      <c r="BE336" s="146">
        <f>IF(N336="základní",J336,0)</f>
        <v>0</v>
      </c>
      <c r="BF336" s="146">
        <f>IF(N336="snížená",J336,0)</f>
        <v>0</v>
      </c>
      <c r="BG336" s="146">
        <f>IF(N336="zákl. přenesená",J336,0)</f>
        <v>0</v>
      </c>
      <c r="BH336" s="146">
        <f>IF(N336="sníž. přenesená",J336,0)</f>
        <v>0</v>
      </c>
      <c r="BI336" s="146">
        <f>IF(N336="nulová",J336,0)</f>
        <v>0</v>
      </c>
      <c r="BJ336" s="18" t="s">
        <v>78</v>
      </c>
      <c r="BK336" s="146">
        <f>ROUND(I336*H336,2)</f>
        <v>0</v>
      </c>
      <c r="BL336" s="18" t="s">
        <v>291</v>
      </c>
      <c r="BM336" s="145" t="s">
        <v>1551</v>
      </c>
    </row>
    <row r="337" spans="2:65" s="1" customFormat="1" ht="19.5">
      <c r="B337" s="33"/>
      <c r="D337" s="147" t="s">
        <v>189</v>
      </c>
      <c r="F337" s="148" t="s">
        <v>1297</v>
      </c>
      <c r="I337" s="149"/>
      <c r="L337" s="33"/>
      <c r="M337" s="150"/>
      <c r="T337" s="54"/>
      <c r="AT337" s="18" t="s">
        <v>189</v>
      </c>
      <c r="AU337" s="18" t="s">
        <v>84</v>
      </c>
    </row>
    <row r="338" spans="2:65" s="1" customFormat="1" ht="16.5" customHeight="1">
      <c r="B338" s="133"/>
      <c r="C338" s="134" t="s">
        <v>1552</v>
      </c>
      <c r="D338" s="134" t="s">
        <v>184</v>
      </c>
      <c r="E338" s="135" t="s">
        <v>1328</v>
      </c>
      <c r="F338" s="136" t="s">
        <v>1329</v>
      </c>
      <c r="G338" s="137" t="s">
        <v>757</v>
      </c>
      <c r="H338" s="138">
        <v>1</v>
      </c>
      <c r="I338" s="139"/>
      <c r="J338" s="140">
        <f>ROUND(I338*H338,2)</f>
        <v>0</v>
      </c>
      <c r="K338" s="136" t="s">
        <v>3</v>
      </c>
      <c r="L338" s="33"/>
      <c r="M338" s="141" t="s">
        <v>3</v>
      </c>
      <c r="N338" s="142" t="s">
        <v>45</v>
      </c>
      <c r="P338" s="143">
        <f>O338*H338</f>
        <v>0</v>
      </c>
      <c r="Q338" s="143">
        <v>0</v>
      </c>
      <c r="R338" s="143">
        <f>Q338*H338</f>
        <v>0</v>
      </c>
      <c r="S338" s="143">
        <v>0</v>
      </c>
      <c r="T338" s="144">
        <f>S338*H338</f>
        <v>0</v>
      </c>
      <c r="AR338" s="145" t="s">
        <v>291</v>
      </c>
      <c r="AT338" s="145" t="s">
        <v>184</v>
      </c>
      <c r="AU338" s="145" t="s">
        <v>84</v>
      </c>
      <c r="AY338" s="18" t="s">
        <v>179</v>
      </c>
      <c r="BE338" s="146">
        <f>IF(N338="základní",J338,0)</f>
        <v>0</v>
      </c>
      <c r="BF338" s="146">
        <f>IF(N338="snížená",J338,0)</f>
        <v>0</v>
      </c>
      <c r="BG338" s="146">
        <f>IF(N338="zákl. přenesená",J338,0)</f>
        <v>0</v>
      </c>
      <c r="BH338" s="146">
        <f>IF(N338="sníž. přenesená",J338,0)</f>
        <v>0</v>
      </c>
      <c r="BI338" s="146">
        <f>IF(N338="nulová",J338,0)</f>
        <v>0</v>
      </c>
      <c r="BJ338" s="18" t="s">
        <v>78</v>
      </c>
      <c r="BK338" s="146">
        <f>ROUND(I338*H338,2)</f>
        <v>0</v>
      </c>
      <c r="BL338" s="18" t="s">
        <v>291</v>
      </c>
      <c r="BM338" s="145" t="s">
        <v>1553</v>
      </c>
    </row>
    <row r="339" spans="2:65" s="1" customFormat="1">
      <c r="B339" s="33"/>
      <c r="D339" s="147" t="s">
        <v>189</v>
      </c>
      <c r="F339" s="148" t="s">
        <v>1329</v>
      </c>
      <c r="I339" s="149"/>
      <c r="L339" s="33"/>
      <c r="M339" s="150"/>
      <c r="T339" s="54"/>
      <c r="AT339" s="18" t="s">
        <v>189</v>
      </c>
      <c r="AU339" s="18" t="s">
        <v>84</v>
      </c>
    </row>
    <row r="340" spans="2:65" s="1" customFormat="1" ht="16.5" customHeight="1">
      <c r="B340" s="133"/>
      <c r="C340" s="134" t="s">
        <v>1554</v>
      </c>
      <c r="D340" s="134" t="s">
        <v>184</v>
      </c>
      <c r="E340" s="135" t="s">
        <v>1331</v>
      </c>
      <c r="F340" s="136" t="s">
        <v>1332</v>
      </c>
      <c r="G340" s="137" t="s">
        <v>757</v>
      </c>
      <c r="H340" s="138">
        <v>1</v>
      </c>
      <c r="I340" s="139"/>
      <c r="J340" s="140">
        <f>ROUND(I340*H340,2)</f>
        <v>0</v>
      </c>
      <c r="K340" s="136" t="s">
        <v>3</v>
      </c>
      <c r="L340" s="33"/>
      <c r="M340" s="141" t="s">
        <v>3</v>
      </c>
      <c r="N340" s="142" t="s">
        <v>45</v>
      </c>
      <c r="P340" s="143">
        <f>O340*H340</f>
        <v>0</v>
      </c>
      <c r="Q340" s="143">
        <v>0</v>
      </c>
      <c r="R340" s="143">
        <f>Q340*H340</f>
        <v>0</v>
      </c>
      <c r="S340" s="143">
        <v>0</v>
      </c>
      <c r="T340" s="144">
        <f>S340*H340</f>
        <v>0</v>
      </c>
      <c r="AR340" s="145" t="s">
        <v>291</v>
      </c>
      <c r="AT340" s="145" t="s">
        <v>184</v>
      </c>
      <c r="AU340" s="145" t="s">
        <v>84</v>
      </c>
      <c r="AY340" s="18" t="s">
        <v>179</v>
      </c>
      <c r="BE340" s="146">
        <f>IF(N340="základní",J340,0)</f>
        <v>0</v>
      </c>
      <c r="BF340" s="146">
        <f>IF(N340="snížená",J340,0)</f>
        <v>0</v>
      </c>
      <c r="BG340" s="146">
        <f>IF(N340="zákl. přenesená",J340,0)</f>
        <v>0</v>
      </c>
      <c r="BH340" s="146">
        <f>IF(N340="sníž. přenesená",J340,0)</f>
        <v>0</v>
      </c>
      <c r="BI340" s="146">
        <f>IF(N340="nulová",J340,0)</f>
        <v>0</v>
      </c>
      <c r="BJ340" s="18" t="s">
        <v>78</v>
      </c>
      <c r="BK340" s="146">
        <f>ROUND(I340*H340,2)</f>
        <v>0</v>
      </c>
      <c r="BL340" s="18" t="s">
        <v>291</v>
      </c>
      <c r="BM340" s="145" t="s">
        <v>1555</v>
      </c>
    </row>
    <row r="341" spans="2:65" s="1" customFormat="1">
      <c r="B341" s="33"/>
      <c r="D341" s="147" t="s">
        <v>189</v>
      </c>
      <c r="F341" s="148" t="s">
        <v>1332</v>
      </c>
      <c r="I341" s="149"/>
      <c r="L341" s="33"/>
      <c r="M341" s="150"/>
      <c r="T341" s="54"/>
      <c r="AT341" s="18" t="s">
        <v>189</v>
      </c>
      <c r="AU341" s="18" t="s">
        <v>84</v>
      </c>
    </row>
    <row r="342" spans="2:65" s="1" customFormat="1" ht="55.5" customHeight="1">
      <c r="B342" s="133"/>
      <c r="C342" s="134" t="s">
        <v>1556</v>
      </c>
      <c r="D342" s="134" t="s">
        <v>184</v>
      </c>
      <c r="E342" s="135" t="s">
        <v>1436</v>
      </c>
      <c r="F342" s="136" t="s">
        <v>1335</v>
      </c>
      <c r="G342" s="137" t="s">
        <v>757</v>
      </c>
      <c r="H342" s="138">
        <v>1</v>
      </c>
      <c r="I342" s="139"/>
      <c r="J342" s="140">
        <f>ROUND(I342*H342,2)</f>
        <v>0</v>
      </c>
      <c r="K342" s="136" t="s">
        <v>3</v>
      </c>
      <c r="L342" s="33"/>
      <c r="M342" s="141" t="s">
        <v>3</v>
      </c>
      <c r="N342" s="142" t="s">
        <v>45</v>
      </c>
      <c r="P342" s="143">
        <f>O342*H342</f>
        <v>0</v>
      </c>
      <c r="Q342" s="143">
        <v>0</v>
      </c>
      <c r="R342" s="143">
        <f>Q342*H342</f>
        <v>0</v>
      </c>
      <c r="S342" s="143">
        <v>0</v>
      </c>
      <c r="T342" s="144">
        <f>S342*H342</f>
        <v>0</v>
      </c>
      <c r="AR342" s="145" t="s">
        <v>291</v>
      </c>
      <c r="AT342" s="145" t="s">
        <v>184</v>
      </c>
      <c r="AU342" s="145" t="s">
        <v>84</v>
      </c>
      <c r="AY342" s="18" t="s">
        <v>179</v>
      </c>
      <c r="BE342" s="146">
        <f>IF(N342="základní",J342,0)</f>
        <v>0</v>
      </c>
      <c r="BF342" s="146">
        <f>IF(N342="snížená",J342,0)</f>
        <v>0</v>
      </c>
      <c r="BG342" s="146">
        <f>IF(N342="zákl. přenesená",J342,0)</f>
        <v>0</v>
      </c>
      <c r="BH342" s="146">
        <f>IF(N342="sníž. přenesená",J342,0)</f>
        <v>0</v>
      </c>
      <c r="BI342" s="146">
        <f>IF(N342="nulová",J342,0)</f>
        <v>0</v>
      </c>
      <c r="BJ342" s="18" t="s">
        <v>78</v>
      </c>
      <c r="BK342" s="146">
        <f>ROUND(I342*H342,2)</f>
        <v>0</v>
      </c>
      <c r="BL342" s="18" t="s">
        <v>291</v>
      </c>
      <c r="BM342" s="145" t="s">
        <v>1557</v>
      </c>
    </row>
    <row r="343" spans="2:65" s="1" customFormat="1" ht="29.25">
      <c r="B343" s="33"/>
      <c r="D343" s="147" t="s">
        <v>189</v>
      </c>
      <c r="F343" s="148" t="s">
        <v>1335</v>
      </c>
      <c r="I343" s="149"/>
      <c r="L343" s="33"/>
      <c r="M343" s="150"/>
      <c r="T343" s="54"/>
      <c r="AT343" s="18" t="s">
        <v>189</v>
      </c>
      <c r="AU343" s="18" t="s">
        <v>84</v>
      </c>
    </row>
    <row r="344" spans="2:65" s="1" customFormat="1" ht="16.5" customHeight="1">
      <c r="B344" s="133"/>
      <c r="C344" s="134" t="s">
        <v>1558</v>
      </c>
      <c r="D344" s="134" t="s">
        <v>184</v>
      </c>
      <c r="E344" s="135" t="s">
        <v>1559</v>
      </c>
      <c r="F344" s="136" t="s">
        <v>1560</v>
      </c>
      <c r="G344" s="137" t="s">
        <v>757</v>
      </c>
      <c r="H344" s="138">
        <v>1</v>
      </c>
      <c r="I344" s="139"/>
      <c r="J344" s="140">
        <f>ROUND(I344*H344,2)</f>
        <v>0</v>
      </c>
      <c r="K344" s="136" t="s">
        <v>3</v>
      </c>
      <c r="L344" s="33"/>
      <c r="M344" s="141" t="s">
        <v>3</v>
      </c>
      <c r="N344" s="142" t="s">
        <v>45</v>
      </c>
      <c r="P344" s="143">
        <f>O344*H344</f>
        <v>0</v>
      </c>
      <c r="Q344" s="143">
        <v>0</v>
      </c>
      <c r="R344" s="143">
        <f>Q344*H344</f>
        <v>0</v>
      </c>
      <c r="S344" s="143">
        <v>0</v>
      </c>
      <c r="T344" s="144">
        <f>S344*H344</f>
        <v>0</v>
      </c>
      <c r="AR344" s="145" t="s">
        <v>291</v>
      </c>
      <c r="AT344" s="145" t="s">
        <v>184</v>
      </c>
      <c r="AU344" s="145" t="s">
        <v>84</v>
      </c>
      <c r="AY344" s="18" t="s">
        <v>179</v>
      </c>
      <c r="BE344" s="146">
        <f>IF(N344="základní",J344,0)</f>
        <v>0</v>
      </c>
      <c r="BF344" s="146">
        <f>IF(N344="snížená",J344,0)</f>
        <v>0</v>
      </c>
      <c r="BG344" s="146">
        <f>IF(N344="zákl. přenesená",J344,0)</f>
        <v>0</v>
      </c>
      <c r="BH344" s="146">
        <f>IF(N344="sníž. přenesená",J344,0)</f>
        <v>0</v>
      </c>
      <c r="BI344" s="146">
        <f>IF(N344="nulová",J344,0)</f>
        <v>0</v>
      </c>
      <c r="BJ344" s="18" t="s">
        <v>78</v>
      </c>
      <c r="BK344" s="146">
        <f>ROUND(I344*H344,2)</f>
        <v>0</v>
      </c>
      <c r="BL344" s="18" t="s">
        <v>291</v>
      </c>
      <c r="BM344" s="145" t="s">
        <v>1561</v>
      </c>
    </row>
    <row r="345" spans="2:65" s="1" customFormat="1">
      <c r="B345" s="33"/>
      <c r="D345" s="147" t="s">
        <v>189</v>
      </c>
      <c r="F345" s="148" t="s">
        <v>1560</v>
      </c>
      <c r="I345" s="149"/>
      <c r="L345" s="33"/>
      <c r="M345" s="150"/>
      <c r="T345" s="54"/>
      <c r="AT345" s="18" t="s">
        <v>189</v>
      </c>
      <c r="AU345" s="18" t="s">
        <v>84</v>
      </c>
    </row>
    <row r="346" spans="2:65" s="1" customFormat="1" ht="16.5" customHeight="1">
      <c r="B346" s="133"/>
      <c r="C346" s="134" t="s">
        <v>1562</v>
      </c>
      <c r="D346" s="134" t="s">
        <v>184</v>
      </c>
      <c r="E346" s="135" t="s">
        <v>1563</v>
      </c>
      <c r="F346" s="136" t="s">
        <v>1564</v>
      </c>
      <c r="G346" s="137" t="s">
        <v>757</v>
      </c>
      <c r="H346" s="138">
        <v>1</v>
      </c>
      <c r="I346" s="139"/>
      <c r="J346" s="140">
        <f>ROUND(I346*H346,2)</f>
        <v>0</v>
      </c>
      <c r="K346" s="136" t="s">
        <v>3</v>
      </c>
      <c r="L346" s="33"/>
      <c r="M346" s="141" t="s">
        <v>3</v>
      </c>
      <c r="N346" s="142" t="s">
        <v>45</v>
      </c>
      <c r="P346" s="143">
        <f>O346*H346</f>
        <v>0</v>
      </c>
      <c r="Q346" s="143">
        <v>0</v>
      </c>
      <c r="R346" s="143">
        <f>Q346*H346</f>
        <v>0</v>
      </c>
      <c r="S346" s="143">
        <v>0</v>
      </c>
      <c r="T346" s="144">
        <f>S346*H346</f>
        <v>0</v>
      </c>
      <c r="AR346" s="145" t="s">
        <v>291</v>
      </c>
      <c r="AT346" s="145" t="s">
        <v>184</v>
      </c>
      <c r="AU346" s="145" t="s">
        <v>84</v>
      </c>
      <c r="AY346" s="18" t="s">
        <v>179</v>
      </c>
      <c r="BE346" s="146">
        <f>IF(N346="základní",J346,0)</f>
        <v>0</v>
      </c>
      <c r="BF346" s="146">
        <f>IF(N346="snížená",J346,0)</f>
        <v>0</v>
      </c>
      <c r="BG346" s="146">
        <f>IF(N346="zákl. přenesená",J346,0)</f>
        <v>0</v>
      </c>
      <c r="BH346" s="146">
        <f>IF(N346="sníž. přenesená",J346,0)</f>
        <v>0</v>
      </c>
      <c r="BI346" s="146">
        <f>IF(N346="nulová",J346,0)</f>
        <v>0</v>
      </c>
      <c r="BJ346" s="18" t="s">
        <v>78</v>
      </c>
      <c r="BK346" s="146">
        <f>ROUND(I346*H346,2)</f>
        <v>0</v>
      </c>
      <c r="BL346" s="18" t="s">
        <v>291</v>
      </c>
      <c r="BM346" s="145" t="s">
        <v>1565</v>
      </c>
    </row>
    <row r="347" spans="2:65" s="1" customFormat="1">
      <c r="B347" s="33"/>
      <c r="D347" s="147" t="s">
        <v>189</v>
      </c>
      <c r="F347" s="148" t="s">
        <v>1564</v>
      </c>
      <c r="I347" s="149"/>
      <c r="L347" s="33"/>
      <c r="M347" s="191"/>
      <c r="N347" s="192"/>
      <c r="O347" s="192"/>
      <c r="P347" s="192"/>
      <c r="Q347" s="192"/>
      <c r="R347" s="192"/>
      <c r="S347" s="192"/>
      <c r="T347" s="193"/>
      <c r="AT347" s="18" t="s">
        <v>189</v>
      </c>
      <c r="AU347" s="18" t="s">
        <v>84</v>
      </c>
    </row>
    <row r="348" spans="2:65" s="1" customFormat="1" ht="6.95" customHeight="1">
      <c r="B348" s="42"/>
      <c r="C348" s="43"/>
      <c r="D348" s="43"/>
      <c r="E348" s="43"/>
      <c r="F348" s="43"/>
      <c r="G348" s="43"/>
      <c r="H348" s="43"/>
      <c r="I348" s="43"/>
      <c r="J348" s="43"/>
      <c r="K348" s="43"/>
      <c r="L348" s="33"/>
    </row>
  </sheetData>
  <autoFilter ref="C85:K347" xr:uid="{00000000-0009-0000-0000-000004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9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113</v>
      </c>
      <c r="L4" s="21"/>
      <c r="M4" s="92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26.25" customHeight="1">
      <c r="B7" s="21"/>
      <c r="E7" s="331" t="str">
        <f>'Rekapitulace stavby'!K6</f>
        <v>Řešení školního stravování (jídelny) SŠT Znojmo, příspěvková organizace</v>
      </c>
      <c r="F7" s="332"/>
      <c r="G7" s="332"/>
      <c r="H7" s="332"/>
      <c r="L7" s="21"/>
    </row>
    <row r="8" spans="2:46" s="1" customFormat="1" ht="12" customHeight="1">
      <c r="B8" s="33"/>
      <c r="D8" s="28" t="s">
        <v>126</v>
      </c>
      <c r="L8" s="33"/>
    </row>
    <row r="9" spans="2:46" s="1" customFormat="1" ht="16.5" customHeight="1">
      <c r="B9" s="33"/>
      <c r="E9" s="325" t="s">
        <v>1566</v>
      </c>
      <c r="F9" s="330"/>
      <c r="G9" s="330"/>
      <c r="H9" s="330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2. 12. 2024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3" t="str">
        <f>'Rekapitulace stavby'!E14</f>
        <v>Vyplň údaj</v>
      </c>
      <c r="F18" s="316"/>
      <c r="G18" s="316"/>
      <c r="H18" s="316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29</v>
      </c>
      <c r="J21" s="26" t="s">
        <v>3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71.25" customHeight="1">
      <c r="B27" s="93"/>
      <c r="E27" s="320" t="s">
        <v>39</v>
      </c>
      <c r="F27" s="320"/>
      <c r="G27" s="320"/>
      <c r="H27" s="320"/>
      <c r="L27" s="93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4" t="s">
        <v>40</v>
      </c>
      <c r="J30" s="64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42</v>
      </c>
      <c r="I32" s="36" t="s">
        <v>41</v>
      </c>
      <c r="J32" s="36" t="s">
        <v>43</v>
      </c>
      <c r="L32" s="33"/>
    </row>
    <row r="33" spans="2:12" s="1" customFormat="1" ht="14.45" customHeight="1">
      <c r="B33" s="33"/>
      <c r="D33" s="53" t="s">
        <v>44</v>
      </c>
      <c r="E33" s="28" t="s">
        <v>45</v>
      </c>
      <c r="F33" s="84">
        <f>ROUND((SUM(BE82:BE97)),  2)</f>
        <v>0</v>
      </c>
      <c r="I33" s="95">
        <v>0.21</v>
      </c>
      <c r="J33" s="84">
        <f>ROUND(((SUM(BE82:BE97))*I33),  2)</f>
        <v>0</v>
      </c>
      <c r="L33" s="33"/>
    </row>
    <row r="34" spans="2:12" s="1" customFormat="1" ht="14.45" customHeight="1">
      <c r="B34" s="33"/>
      <c r="E34" s="28" t="s">
        <v>46</v>
      </c>
      <c r="F34" s="84">
        <f>ROUND((SUM(BF82:BF97)),  2)</f>
        <v>0</v>
      </c>
      <c r="I34" s="95">
        <v>0.12</v>
      </c>
      <c r="J34" s="84">
        <f>ROUND(((SUM(BF82:BF97))*I34),  2)</f>
        <v>0</v>
      </c>
      <c r="L34" s="33"/>
    </row>
    <row r="35" spans="2:12" s="1" customFormat="1" ht="14.45" hidden="1" customHeight="1">
      <c r="B35" s="33"/>
      <c r="E35" s="28" t="s">
        <v>47</v>
      </c>
      <c r="F35" s="84">
        <f>ROUND((SUM(BG82:BG97)),  2)</f>
        <v>0</v>
      </c>
      <c r="I35" s="95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48</v>
      </c>
      <c r="F36" s="84">
        <f>ROUND((SUM(BH82:BH97)),  2)</f>
        <v>0</v>
      </c>
      <c r="I36" s="95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49</v>
      </c>
      <c r="F37" s="84">
        <f>ROUND((SUM(BI82:BI97)),  2)</f>
        <v>0</v>
      </c>
      <c r="I37" s="95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6"/>
      <c r="D39" s="97" t="s">
        <v>50</v>
      </c>
      <c r="E39" s="55"/>
      <c r="F39" s="55"/>
      <c r="G39" s="98" t="s">
        <v>51</v>
      </c>
      <c r="H39" s="99" t="s">
        <v>52</v>
      </c>
      <c r="I39" s="55"/>
      <c r="J39" s="100">
        <f>SUM(J30:J37)</f>
        <v>0</v>
      </c>
      <c r="K39" s="101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148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26.25" customHeight="1">
      <c r="B48" s="33"/>
      <c r="E48" s="331" t="str">
        <f>E7</f>
        <v>Řešení školního stravování (jídelny) SŠT Znojmo, příspěvková organizace</v>
      </c>
      <c r="F48" s="332"/>
      <c r="G48" s="332"/>
      <c r="H48" s="332"/>
      <c r="L48" s="33"/>
    </row>
    <row r="49" spans="2:47" s="1" customFormat="1" ht="12" customHeight="1">
      <c r="B49" s="33"/>
      <c r="C49" s="28" t="s">
        <v>126</v>
      </c>
      <c r="L49" s="33"/>
    </row>
    <row r="50" spans="2:47" s="1" customFormat="1" ht="16.5" customHeight="1">
      <c r="B50" s="33"/>
      <c r="E50" s="325" t="str">
        <f>E9</f>
        <v>4 - Vytápění</v>
      </c>
      <c r="F50" s="330"/>
      <c r="G50" s="330"/>
      <c r="H50" s="330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Uhelná 3261/6,66902 Znojmo</v>
      </c>
      <c r="I52" s="28" t="s">
        <v>23</v>
      </c>
      <c r="J52" s="50" t="str">
        <f>IF(J12="","",J12)</f>
        <v>2. 12. 2024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Střední škola technická Znojmo</v>
      </c>
      <c r="I54" s="28" t="s">
        <v>32</v>
      </c>
      <c r="J54" s="31" t="str">
        <f>E21</f>
        <v>LP Staving s.r.o.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149</v>
      </c>
      <c r="D57" s="96"/>
      <c r="E57" s="96"/>
      <c r="F57" s="96"/>
      <c r="G57" s="96"/>
      <c r="H57" s="96"/>
      <c r="I57" s="96"/>
      <c r="J57" s="103" t="s">
        <v>150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4" t="s">
        <v>72</v>
      </c>
      <c r="J59" s="64">
        <f>J82</f>
        <v>0</v>
      </c>
      <c r="L59" s="33"/>
      <c r="AU59" s="18" t="s">
        <v>151</v>
      </c>
    </row>
    <row r="60" spans="2:47" s="8" customFormat="1" ht="24.95" customHeight="1">
      <c r="B60" s="105"/>
      <c r="D60" s="106" t="s">
        <v>160</v>
      </c>
      <c r="E60" s="107"/>
      <c r="F60" s="107"/>
      <c r="G60" s="107"/>
      <c r="H60" s="107"/>
      <c r="I60" s="107"/>
      <c r="J60" s="108">
        <f>J83</f>
        <v>0</v>
      </c>
      <c r="L60" s="105"/>
    </row>
    <row r="61" spans="2:47" s="9" customFormat="1" ht="19.899999999999999" customHeight="1">
      <c r="B61" s="109"/>
      <c r="D61" s="110" t="s">
        <v>1567</v>
      </c>
      <c r="E61" s="111"/>
      <c r="F61" s="111"/>
      <c r="G61" s="111"/>
      <c r="H61" s="111"/>
      <c r="I61" s="111"/>
      <c r="J61" s="112">
        <f>J84</f>
        <v>0</v>
      </c>
      <c r="L61" s="109"/>
    </row>
    <row r="62" spans="2:47" s="9" customFormat="1" ht="14.85" customHeight="1">
      <c r="B62" s="109"/>
      <c r="D62" s="110" t="s">
        <v>1568</v>
      </c>
      <c r="E62" s="111"/>
      <c r="F62" s="111"/>
      <c r="G62" s="111"/>
      <c r="H62" s="111"/>
      <c r="I62" s="111"/>
      <c r="J62" s="112">
        <f>J85</f>
        <v>0</v>
      </c>
      <c r="L62" s="109"/>
    </row>
    <row r="63" spans="2:47" s="1" customFormat="1" ht="21.75" customHeight="1">
      <c r="B63" s="33"/>
      <c r="L63" s="33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>
      <c r="B69" s="33"/>
      <c r="C69" s="22" t="s">
        <v>164</v>
      </c>
      <c r="L69" s="33"/>
    </row>
    <row r="70" spans="2:12" s="1" customFormat="1" ht="6.95" customHeight="1">
      <c r="B70" s="33"/>
      <c r="L70" s="33"/>
    </row>
    <row r="71" spans="2:12" s="1" customFormat="1" ht="12" customHeight="1">
      <c r="B71" s="33"/>
      <c r="C71" s="28" t="s">
        <v>17</v>
      </c>
      <c r="L71" s="33"/>
    </row>
    <row r="72" spans="2:12" s="1" customFormat="1" ht="26.25" customHeight="1">
      <c r="B72" s="33"/>
      <c r="E72" s="331" t="str">
        <f>E7</f>
        <v>Řešení školního stravování (jídelny) SŠT Znojmo, příspěvková organizace</v>
      </c>
      <c r="F72" s="332"/>
      <c r="G72" s="332"/>
      <c r="H72" s="332"/>
      <c r="L72" s="33"/>
    </row>
    <row r="73" spans="2:12" s="1" customFormat="1" ht="12" customHeight="1">
      <c r="B73" s="33"/>
      <c r="C73" s="28" t="s">
        <v>126</v>
      </c>
      <c r="L73" s="33"/>
    </row>
    <row r="74" spans="2:12" s="1" customFormat="1" ht="16.5" customHeight="1">
      <c r="B74" s="33"/>
      <c r="E74" s="325" t="str">
        <f>E9</f>
        <v>4 - Vytápění</v>
      </c>
      <c r="F74" s="330"/>
      <c r="G74" s="330"/>
      <c r="H74" s="330"/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21</v>
      </c>
      <c r="F76" s="26" t="str">
        <f>F12</f>
        <v>Uhelná 3261/6,66902 Znojmo</v>
      </c>
      <c r="I76" s="28" t="s">
        <v>23</v>
      </c>
      <c r="J76" s="50" t="str">
        <f>IF(J12="","",J12)</f>
        <v>2. 12. 2024</v>
      </c>
      <c r="L76" s="33"/>
    </row>
    <row r="77" spans="2:12" s="1" customFormat="1" ht="6.95" customHeight="1">
      <c r="B77" s="33"/>
      <c r="L77" s="33"/>
    </row>
    <row r="78" spans="2:12" s="1" customFormat="1" ht="15.2" customHeight="1">
      <c r="B78" s="33"/>
      <c r="C78" s="28" t="s">
        <v>25</v>
      </c>
      <c r="F78" s="26" t="str">
        <f>E15</f>
        <v>Střední škola technická Znojmo</v>
      </c>
      <c r="I78" s="28" t="s">
        <v>32</v>
      </c>
      <c r="J78" s="31" t="str">
        <f>E21</f>
        <v>LP Staving s.r.o.</v>
      </c>
      <c r="L78" s="33"/>
    </row>
    <row r="79" spans="2:12" s="1" customFormat="1" ht="15.2" customHeight="1">
      <c r="B79" s="33"/>
      <c r="C79" s="28" t="s">
        <v>30</v>
      </c>
      <c r="F79" s="26" t="str">
        <f>IF(E18="","",E18)</f>
        <v>Vyplň údaj</v>
      </c>
      <c r="I79" s="28" t="s">
        <v>36</v>
      </c>
      <c r="J79" s="31" t="str">
        <f>E24</f>
        <v xml:space="preserve"> 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13"/>
      <c r="C81" s="114" t="s">
        <v>165</v>
      </c>
      <c r="D81" s="115" t="s">
        <v>59</v>
      </c>
      <c r="E81" s="115" t="s">
        <v>55</v>
      </c>
      <c r="F81" s="115" t="s">
        <v>56</v>
      </c>
      <c r="G81" s="115" t="s">
        <v>166</v>
      </c>
      <c r="H81" s="115" t="s">
        <v>167</v>
      </c>
      <c r="I81" s="115" t="s">
        <v>168</v>
      </c>
      <c r="J81" s="115" t="s">
        <v>150</v>
      </c>
      <c r="K81" s="116" t="s">
        <v>169</v>
      </c>
      <c r="L81" s="113"/>
      <c r="M81" s="57" t="s">
        <v>3</v>
      </c>
      <c r="N81" s="58" t="s">
        <v>44</v>
      </c>
      <c r="O81" s="58" t="s">
        <v>170</v>
      </c>
      <c r="P81" s="58" t="s">
        <v>171</v>
      </c>
      <c r="Q81" s="58" t="s">
        <v>172</v>
      </c>
      <c r="R81" s="58" t="s">
        <v>173</v>
      </c>
      <c r="S81" s="58" t="s">
        <v>174</v>
      </c>
      <c r="T81" s="59" t="s">
        <v>175</v>
      </c>
    </row>
    <row r="82" spans="2:65" s="1" customFormat="1" ht="22.9" customHeight="1">
      <c r="B82" s="33"/>
      <c r="C82" s="62" t="s">
        <v>176</v>
      </c>
      <c r="J82" s="117">
        <f>BK82</f>
        <v>0</v>
      </c>
      <c r="L82" s="33"/>
      <c r="M82" s="60"/>
      <c r="N82" s="51"/>
      <c r="O82" s="51"/>
      <c r="P82" s="118">
        <f>P83</f>
        <v>0</v>
      </c>
      <c r="Q82" s="51"/>
      <c r="R82" s="118">
        <f>R83</f>
        <v>0</v>
      </c>
      <c r="S82" s="51"/>
      <c r="T82" s="119">
        <f>T83</f>
        <v>0</v>
      </c>
      <c r="AT82" s="18" t="s">
        <v>73</v>
      </c>
      <c r="AU82" s="18" t="s">
        <v>151</v>
      </c>
      <c r="BK82" s="120">
        <f>BK83</f>
        <v>0</v>
      </c>
    </row>
    <row r="83" spans="2:65" s="11" customFormat="1" ht="25.9" customHeight="1">
      <c r="B83" s="121"/>
      <c r="D83" s="122" t="s">
        <v>73</v>
      </c>
      <c r="E83" s="123" t="s">
        <v>516</v>
      </c>
      <c r="F83" s="123" t="s">
        <v>517</v>
      </c>
      <c r="I83" s="124"/>
      <c r="J83" s="125">
        <f>BK83</f>
        <v>0</v>
      </c>
      <c r="L83" s="121"/>
      <c r="M83" s="126"/>
      <c r="P83" s="127">
        <f>P84</f>
        <v>0</v>
      </c>
      <c r="R83" s="127">
        <f>R84</f>
        <v>0</v>
      </c>
      <c r="T83" s="128">
        <f>T84</f>
        <v>0</v>
      </c>
      <c r="AR83" s="122" t="s">
        <v>78</v>
      </c>
      <c r="AT83" s="129" t="s">
        <v>73</v>
      </c>
      <c r="AU83" s="129" t="s">
        <v>74</v>
      </c>
      <c r="AY83" s="122" t="s">
        <v>179</v>
      </c>
      <c r="BK83" s="130">
        <f>BK84</f>
        <v>0</v>
      </c>
    </row>
    <row r="84" spans="2:65" s="11" customFormat="1" ht="22.9" customHeight="1">
      <c r="B84" s="121"/>
      <c r="D84" s="122" t="s">
        <v>73</v>
      </c>
      <c r="E84" s="131" t="s">
        <v>1569</v>
      </c>
      <c r="F84" s="131" t="s">
        <v>1570</v>
      </c>
      <c r="I84" s="124"/>
      <c r="J84" s="132">
        <f>BK84</f>
        <v>0</v>
      </c>
      <c r="L84" s="121"/>
      <c r="M84" s="126"/>
      <c r="P84" s="127">
        <f>P85</f>
        <v>0</v>
      </c>
      <c r="R84" s="127">
        <f>R85</f>
        <v>0</v>
      </c>
      <c r="T84" s="128">
        <f>T85</f>
        <v>0</v>
      </c>
      <c r="AR84" s="122" t="s">
        <v>78</v>
      </c>
      <c r="AT84" s="129" t="s">
        <v>73</v>
      </c>
      <c r="AU84" s="129" t="s">
        <v>78</v>
      </c>
      <c r="AY84" s="122" t="s">
        <v>179</v>
      </c>
      <c r="BK84" s="130">
        <f>BK85</f>
        <v>0</v>
      </c>
    </row>
    <row r="85" spans="2:65" s="11" customFormat="1" ht="20.85" customHeight="1">
      <c r="B85" s="121"/>
      <c r="D85" s="122" t="s">
        <v>73</v>
      </c>
      <c r="E85" s="131" t="s">
        <v>1571</v>
      </c>
      <c r="F85" s="131" t="s">
        <v>1572</v>
      </c>
      <c r="I85" s="124"/>
      <c r="J85" s="132">
        <f>BK85</f>
        <v>0</v>
      </c>
      <c r="L85" s="121"/>
      <c r="M85" s="126"/>
      <c r="P85" s="127">
        <f>SUM(P86:P97)</f>
        <v>0</v>
      </c>
      <c r="R85" s="127">
        <f>SUM(R86:R97)</f>
        <v>0</v>
      </c>
      <c r="T85" s="128">
        <f>SUM(T86:T97)</f>
        <v>0</v>
      </c>
      <c r="AR85" s="122" t="s">
        <v>78</v>
      </c>
      <c r="AT85" s="129" t="s">
        <v>73</v>
      </c>
      <c r="AU85" s="129" t="s">
        <v>82</v>
      </c>
      <c r="AY85" s="122" t="s">
        <v>179</v>
      </c>
      <c r="BK85" s="130">
        <f>SUM(BK86:BK97)</f>
        <v>0</v>
      </c>
    </row>
    <row r="86" spans="2:65" s="1" customFormat="1" ht="24.2" customHeight="1">
      <c r="B86" s="133"/>
      <c r="C86" s="134" t="s">
        <v>434</v>
      </c>
      <c r="D86" s="134" t="s">
        <v>184</v>
      </c>
      <c r="E86" s="135" t="s">
        <v>434</v>
      </c>
      <c r="F86" s="136" t="s">
        <v>1573</v>
      </c>
      <c r="G86" s="137" t="s">
        <v>1244</v>
      </c>
      <c r="H86" s="138">
        <v>49</v>
      </c>
      <c r="I86" s="139"/>
      <c r="J86" s="140">
        <f>ROUND(I86*H86,2)</f>
        <v>0</v>
      </c>
      <c r="K86" s="136" t="s">
        <v>3</v>
      </c>
      <c r="L86" s="33"/>
      <c r="M86" s="141" t="s">
        <v>3</v>
      </c>
      <c r="N86" s="142" t="s">
        <v>45</v>
      </c>
      <c r="P86" s="143">
        <f>O86*H86</f>
        <v>0</v>
      </c>
      <c r="Q86" s="143">
        <v>0</v>
      </c>
      <c r="R86" s="143">
        <f>Q86*H86</f>
        <v>0</v>
      </c>
      <c r="S86" s="143">
        <v>0</v>
      </c>
      <c r="T86" s="144">
        <f>S86*H86</f>
        <v>0</v>
      </c>
      <c r="AR86" s="145" t="s">
        <v>291</v>
      </c>
      <c r="AT86" s="145" t="s">
        <v>184</v>
      </c>
      <c r="AU86" s="145" t="s">
        <v>84</v>
      </c>
      <c r="AY86" s="18" t="s">
        <v>179</v>
      </c>
      <c r="BE86" s="146">
        <f>IF(N86="základní",J86,0)</f>
        <v>0</v>
      </c>
      <c r="BF86" s="146">
        <f>IF(N86="snížená",J86,0)</f>
        <v>0</v>
      </c>
      <c r="BG86" s="146">
        <f>IF(N86="zákl. přenesená",J86,0)</f>
        <v>0</v>
      </c>
      <c r="BH86" s="146">
        <f>IF(N86="sníž. přenesená",J86,0)</f>
        <v>0</v>
      </c>
      <c r="BI86" s="146">
        <f>IF(N86="nulová",J86,0)</f>
        <v>0</v>
      </c>
      <c r="BJ86" s="18" t="s">
        <v>78</v>
      </c>
      <c r="BK86" s="146">
        <f>ROUND(I86*H86,2)</f>
        <v>0</v>
      </c>
      <c r="BL86" s="18" t="s">
        <v>291</v>
      </c>
      <c r="BM86" s="145" t="s">
        <v>1574</v>
      </c>
    </row>
    <row r="87" spans="2:65" s="1" customFormat="1" ht="19.5">
      <c r="B87" s="33"/>
      <c r="D87" s="147" t="s">
        <v>189</v>
      </c>
      <c r="F87" s="148" t="s">
        <v>1573</v>
      </c>
      <c r="I87" s="149"/>
      <c r="L87" s="33"/>
      <c r="M87" s="150"/>
      <c r="T87" s="54"/>
      <c r="AT87" s="18" t="s">
        <v>189</v>
      </c>
      <c r="AU87" s="18" t="s">
        <v>84</v>
      </c>
    </row>
    <row r="88" spans="2:65" s="1" customFormat="1" ht="24.2" customHeight="1">
      <c r="B88" s="133"/>
      <c r="C88" s="134" t="s">
        <v>467</v>
      </c>
      <c r="D88" s="134" t="s">
        <v>184</v>
      </c>
      <c r="E88" s="135" t="s">
        <v>1575</v>
      </c>
      <c r="F88" s="136" t="s">
        <v>1573</v>
      </c>
      <c r="G88" s="137" t="s">
        <v>757</v>
      </c>
      <c r="H88" s="138">
        <v>1</v>
      </c>
      <c r="I88" s="139"/>
      <c r="J88" s="140">
        <f>ROUND(I88*H88,2)</f>
        <v>0</v>
      </c>
      <c r="K88" s="136" t="s">
        <v>3</v>
      </c>
      <c r="L88" s="33"/>
      <c r="M88" s="141" t="s">
        <v>3</v>
      </c>
      <c r="N88" s="142" t="s">
        <v>45</v>
      </c>
      <c r="P88" s="143">
        <f>O88*H88</f>
        <v>0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AR88" s="145" t="s">
        <v>291</v>
      </c>
      <c r="AT88" s="145" t="s">
        <v>184</v>
      </c>
      <c r="AU88" s="145" t="s">
        <v>84</v>
      </c>
      <c r="AY88" s="18" t="s">
        <v>179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8" t="s">
        <v>78</v>
      </c>
      <c r="BK88" s="146">
        <f>ROUND(I88*H88,2)</f>
        <v>0</v>
      </c>
      <c r="BL88" s="18" t="s">
        <v>291</v>
      </c>
      <c r="BM88" s="145" t="s">
        <v>1576</v>
      </c>
    </row>
    <row r="89" spans="2:65" s="1" customFormat="1">
      <c r="B89" s="33"/>
      <c r="D89" s="147" t="s">
        <v>189</v>
      </c>
      <c r="F89" s="148" t="s">
        <v>1577</v>
      </c>
      <c r="I89" s="149"/>
      <c r="L89" s="33"/>
      <c r="M89" s="150"/>
      <c r="T89" s="54"/>
      <c r="AT89" s="18" t="s">
        <v>189</v>
      </c>
      <c r="AU89" s="18" t="s">
        <v>84</v>
      </c>
    </row>
    <row r="90" spans="2:65" s="1" customFormat="1" ht="16.5" customHeight="1">
      <c r="B90" s="133"/>
      <c r="C90" s="134" t="s">
        <v>441</v>
      </c>
      <c r="D90" s="134" t="s">
        <v>184</v>
      </c>
      <c r="E90" s="135" t="s">
        <v>441</v>
      </c>
      <c r="F90" s="136" t="s">
        <v>1578</v>
      </c>
      <c r="G90" s="137" t="s">
        <v>757</v>
      </c>
      <c r="H90" s="138">
        <v>1</v>
      </c>
      <c r="I90" s="139"/>
      <c r="J90" s="140">
        <f>ROUND(I90*H90,2)</f>
        <v>0</v>
      </c>
      <c r="K90" s="136" t="s">
        <v>3</v>
      </c>
      <c r="L90" s="33"/>
      <c r="M90" s="141" t="s">
        <v>3</v>
      </c>
      <c r="N90" s="142" t="s">
        <v>45</v>
      </c>
      <c r="P90" s="143">
        <f>O90*H90</f>
        <v>0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AR90" s="145" t="s">
        <v>291</v>
      </c>
      <c r="AT90" s="145" t="s">
        <v>184</v>
      </c>
      <c r="AU90" s="145" t="s">
        <v>84</v>
      </c>
      <c r="AY90" s="18" t="s">
        <v>179</v>
      </c>
      <c r="BE90" s="146">
        <f>IF(N90="základní",J90,0)</f>
        <v>0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8" t="s">
        <v>78</v>
      </c>
      <c r="BK90" s="146">
        <f>ROUND(I90*H90,2)</f>
        <v>0</v>
      </c>
      <c r="BL90" s="18" t="s">
        <v>291</v>
      </c>
      <c r="BM90" s="145" t="s">
        <v>1579</v>
      </c>
    </row>
    <row r="91" spans="2:65" s="1" customFormat="1">
      <c r="B91" s="33"/>
      <c r="D91" s="147" t="s">
        <v>189</v>
      </c>
      <c r="F91" s="148" t="s">
        <v>1578</v>
      </c>
      <c r="I91" s="149"/>
      <c r="L91" s="33"/>
      <c r="M91" s="150"/>
      <c r="T91" s="54"/>
      <c r="AT91" s="18" t="s">
        <v>189</v>
      </c>
      <c r="AU91" s="18" t="s">
        <v>84</v>
      </c>
    </row>
    <row r="92" spans="2:65" s="1" customFormat="1" ht="16.5" customHeight="1">
      <c r="B92" s="133"/>
      <c r="C92" s="134" t="s">
        <v>448</v>
      </c>
      <c r="D92" s="134" t="s">
        <v>184</v>
      </c>
      <c r="E92" s="135" t="s">
        <v>448</v>
      </c>
      <c r="F92" s="136" t="s">
        <v>1580</v>
      </c>
      <c r="G92" s="137" t="s">
        <v>1581</v>
      </c>
      <c r="H92" s="138">
        <v>1</v>
      </c>
      <c r="I92" s="139"/>
      <c r="J92" s="140">
        <f>ROUND(I92*H92,2)</f>
        <v>0</v>
      </c>
      <c r="K92" s="136" t="s">
        <v>3</v>
      </c>
      <c r="L92" s="33"/>
      <c r="M92" s="141" t="s">
        <v>3</v>
      </c>
      <c r="N92" s="142" t="s">
        <v>45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AR92" s="145" t="s">
        <v>291</v>
      </c>
      <c r="AT92" s="145" t="s">
        <v>184</v>
      </c>
      <c r="AU92" s="145" t="s">
        <v>84</v>
      </c>
      <c r="AY92" s="18" t="s">
        <v>179</v>
      </c>
      <c r="BE92" s="146">
        <f>IF(N92="základní",J92,0)</f>
        <v>0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8" t="s">
        <v>78</v>
      </c>
      <c r="BK92" s="146">
        <f>ROUND(I92*H92,2)</f>
        <v>0</v>
      </c>
      <c r="BL92" s="18" t="s">
        <v>291</v>
      </c>
      <c r="BM92" s="145" t="s">
        <v>1582</v>
      </c>
    </row>
    <row r="93" spans="2:65" s="1" customFormat="1">
      <c r="B93" s="33"/>
      <c r="D93" s="147" t="s">
        <v>189</v>
      </c>
      <c r="F93" s="148" t="s">
        <v>1580</v>
      </c>
      <c r="I93" s="149"/>
      <c r="L93" s="33"/>
      <c r="M93" s="150"/>
      <c r="T93" s="54"/>
      <c r="AT93" s="18" t="s">
        <v>189</v>
      </c>
      <c r="AU93" s="18" t="s">
        <v>84</v>
      </c>
    </row>
    <row r="94" spans="2:65" s="1" customFormat="1" ht="16.5" customHeight="1">
      <c r="B94" s="133"/>
      <c r="C94" s="134" t="s">
        <v>455</v>
      </c>
      <c r="D94" s="134" t="s">
        <v>184</v>
      </c>
      <c r="E94" s="135" t="s">
        <v>455</v>
      </c>
      <c r="F94" s="136" t="s">
        <v>1583</v>
      </c>
      <c r="G94" s="137" t="s">
        <v>1581</v>
      </c>
      <c r="H94" s="138">
        <v>1</v>
      </c>
      <c r="I94" s="139"/>
      <c r="J94" s="140">
        <f>ROUND(I94*H94,2)</f>
        <v>0</v>
      </c>
      <c r="K94" s="136" t="s">
        <v>3</v>
      </c>
      <c r="L94" s="33"/>
      <c r="M94" s="141" t="s">
        <v>3</v>
      </c>
      <c r="N94" s="142" t="s">
        <v>45</v>
      </c>
      <c r="P94" s="143">
        <f>O94*H94</f>
        <v>0</v>
      </c>
      <c r="Q94" s="143">
        <v>0</v>
      </c>
      <c r="R94" s="143">
        <f>Q94*H94</f>
        <v>0</v>
      </c>
      <c r="S94" s="143">
        <v>0</v>
      </c>
      <c r="T94" s="144">
        <f>S94*H94</f>
        <v>0</v>
      </c>
      <c r="AR94" s="145" t="s">
        <v>291</v>
      </c>
      <c r="AT94" s="145" t="s">
        <v>184</v>
      </c>
      <c r="AU94" s="145" t="s">
        <v>84</v>
      </c>
      <c r="AY94" s="18" t="s">
        <v>179</v>
      </c>
      <c r="BE94" s="146">
        <f>IF(N94="základní",J94,0)</f>
        <v>0</v>
      </c>
      <c r="BF94" s="146">
        <f>IF(N94="snížená",J94,0)</f>
        <v>0</v>
      </c>
      <c r="BG94" s="146">
        <f>IF(N94="zákl. přenesená",J94,0)</f>
        <v>0</v>
      </c>
      <c r="BH94" s="146">
        <f>IF(N94="sníž. přenesená",J94,0)</f>
        <v>0</v>
      </c>
      <c r="BI94" s="146">
        <f>IF(N94="nulová",J94,0)</f>
        <v>0</v>
      </c>
      <c r="BJ94" s="18" t="s">
        <v>78</v>
      </c>
      <c r="BK94" s="146">
        <f>ROUND(I94*H94,2)</f>
        <v>0</v>
      </c>
      <c r="BL94" s="18" t="s">
        <v>291</v>
      </c>
      <c r="BM94" s="145" t="s">
        <v>1584</v>
      </c>
    </row>
    <row r="95" spans="2:65" s="1" customFormat="1">
      <c r="B95" s="33"/>
      <c r="D95" s="147" t="s">
        <v>189</v>
      </c>
      <c r="F95" s="148" t="s">
        <v>1583</v>
      </c>
      <c r="I95" s="149"/>
      <c r="L95" s="33"/>
      <c r="M95" s="150"/>
      <c r="T95" s="54"/>
      <c r="AT95" s="18" t="s">
        <v>189</v>
      </c>
      <c r="AU95" s="18" t="s">
        <v>84</v>
      </c>
    </row>
    <row r="96" spans="2:65" s="1" customFormat="1" ht="16.5" customHeight="1">
      <c r="B96" s="133"/>
      <c r="C96" s="134" t="s">
        <v>461</v>
      </c>
      <c r="D96" s="134" t="s">
        <v>184</v>
      </c>
      <c r="E96" s="135" t="s">
        <v>461</v>
      </c>
      <c r="F96" s="136" t="s">
        <v>1585</v>
      </c>
      <c r="G96" s="137" t="s">
        <v>1581</v>
      </c>
      <c r="H96" s="138">
        <v>1</v>
      </c>
      <c r="I96" s="139"/>
      <c r="J96" s="140">
        <f>ROUND(I96*H96,2)</f>
        <v>0</v>
      </c>
      <c r="K96" s="136" t="s">
        <v>3</v>
      </c>
      <c r="L96" s="33"/>
      <c r="M96" s="141" t="s">
        <v>3</v>
      </c>
      <c r="N96" s="142" t="s">
        <v>45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5" t="s">
        <v>291</v>
      </c>
      <c r="AT96" s="145" t="s">
        <v>184</v>
      </c>
      <c r="AU96" s="145" t="s">
        <v>84</v>
      </c>
      <c r="AY96" s="18" t="s">
        <v>179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8" t="s">
        <v>78</v>
      </c>
      <c r="BK96" s="146">
        <f>ROUND(I96*H96,2)</f>
        <v>0</v>
      </c>
      <c r="BL96" s="18" t="s">
        <v>291</v>
      </c>
      <c r="BM96" s="145" t="s">
        <v>1586</v>
      </c>
    </row>
    <row r="97" spans="2:47" s="1" customFormat="1">
      <c r="B97" s="33"/>
      <c r="D97" s="147" t="s">
        <v>189</v>
      </c>
      <c r="F97" s="148" t="s">
        <v>1585</v>
      </c>
      <c r="I97" s="149"/>
      <c r="L97" s="33"/>
      <c r="M97" s="191"/>
      <c r="N97" s="192"/>
      <c r="O97" s="192"/>
      <c r="P97" s="192"/>
      <c r="Q97" s="192"/>
      <c r="R97" s="192"/>
      <c r="S97" s="192"/>
      <c r="T97" s="193"/>
      <c r="AT97" s="18" t="s">
        <v>189</v>
      </c>
      <c r="AU97" s="18" t="s">
        <v>84</v>
      </c>
    </row>
    <row r="98" spans="2:47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33"/>
    </row>
  </sheetData>
  <autoFilter ref="C81:K97" xr:uid="{00000000-0009-0000-0000-000005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37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113</v>
      </c>
      <c r="L4" s="21"/>
      <c r="M4" s="92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26.25" customHeight="1">
      <c r="B7" s="21"/>
      <c r="E7" s="331" t="str">
        <f>'Rekapitulace stavby'!K6</f>
        <v>Řešení školního stravování (jídelny) SŠT Znojmo, příspěvková organizace</v>
      </c>
      <c r="F7" s="332"/>
      <c r="G7" s="332"/>
      <c r="H7" s="332"/>
      <c r="L7" s="21"/>
    </row>
    <row r="8" spans="2:46" s="1" customFormat="1" ht="12" customHeight="1">
      <c r="B8" s="33"/>
      <c r="D8" s="28" t="s">
        <v>126</v>
      </c>
      <c r="L8" s="33"/>
    </row>
    <row r="9" spans="2:46" s="1" customFormat="1" ht="16.5" customHeight="1">
      <c r="B9" s="33"/>
      <c r="E9" s="325" t="s">
        <v>1587</v>
      </c>
      <c r="F9" s="330"/>
      <c r="G9" s="330"/>
      <c r="H9" s="330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19</v>
      </c>
      <c r="F11" s="26" t="s">
        <v>3</v>
      </c>
      <c r="I11" s="28" t="s">
        <v>20</v>
      </c>
      <c r="J11" s="26" t="s">
        <v>3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2. 12. 2024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>
      <c r="B15" s="33"/>
      <c r="E15" s="26" t="s">
        <v>28</v>
      </c>
      <c r="I15" s="28" t="s">
        <v>29</v>
      </c>
      <c r="J15" s="26" t="s">
        <v>3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30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3" t="str">
        <f>'Rekapitulace stavby'!E14</f>
        <v>Vyplň údaj</v>
      </c>
      <c r="F18" s="316"/>
      <c r="G18" s="316"/>
      <c r="H18" s="316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32</v>
      </c>
      <c r="I20" s="28" t="s">
        <v>26</v>
      </c>
      <c r="J20" s="26" t="s">
        <v>33</v>
      </c>
      <c r="L20" s="33"/>
    </row>
    <row r="21" spans="2:12" s="1" customFormat="1" ht="18" customHeight="1">
      <c r="B21" s="33"/>
      <c r="E21" s="26" t="s">
        <v>34</v>
      </c>
      <c r="I21" s="28" t="s">
        <v>29</v>
      </c>
      <c r="J21" s="26" t="s">
        <v>3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36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38</v>
      </c>
      <c r="L26" s="33"/>
    </row>
    <row r="27" spans="2:12" s="7" customFormat="1" ht="71.25" customHeight="1">
      <c r="B27" s="93"/>
      <c r="E27" s="320" t="s">
        <v>39</v>
      </c>
      <c r="F27" s="320"/>
      <c r="G27" s="320"/>
      <c r="H27" s="320"/>
      <c r="L27" s="93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4" t="s">
        <v>40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42</v>
      </c>
      <c r="I32" s="36" t="s">
        <v>41</v>
      </c>
      <c r="J32" s="36" t="s">
        <v>43</v>
      </c>
      <c r="L32" s="33"/>
    </row>
    <row r="33" spans="2:12" s="1" customFormat="1" ht="14.45" customHeight="1">
      <c r="B33" s="33"/>
      <c r="D33" s="53" t="s">
        <v>44</v>
      </c>
      <c r="E33" s="28" t="s">
        <v>45</v>
      </c>
      <c r="F33" s="84">
        <f>ROUND((SUM(BE85:BE373)),  2)</f>
        <v>0</v>
      </c>
      <c r="I33" s="95">
        <v>0.21</v>
      </c>
      <c r="J33" s="84">
        <f>ROUND(((SUM(BE85:BE373))*I33),  2)</f>
        <v>0</v>
      </c>
      <c r="L33" s="33"/>
    </row>
    <row r="34" spans="2:12" s="1" customFormat="1" ht="14.45" customHeight="1">
      <c r="B34" s="33"/>
      <c r="E34" s="28" t="s">
        <v>46</v>
      </c>
      <c r="F34" s="84">
        <f>ROUND((SUM(BF85:BF373)),  2)</f>
        <v>0</v>
      </c>
      <c r="I34" s="95">
        <v>0.12</v>
      </c>
      <c r="J34" s="84">
        <f>ROUND(((SUM(BF85:BF373))*I34),  2)</f>
        <v>0</v>
      </c>
      <c r="L34" s="33"/>
    </row>
    <row r="35" spans="2:12" s="1" customFormat="1" ht="14.45" hidden="1" customHeight="1">
      <c r="B35" s="33"/>
      <c r="E35" s="28" t="s">
        <v>47</v>
      </c>
      <c r="F35" s="84">
        <f>ROUND((SUM(BG85:BG373)),  2)</f>
        <v>0</v>
      </c>
      <c r="I35" s="95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48</v>
      </c>
      <c r="F36" s="84">
        <f>ROUND((SUM(BH85:BH373)),  2)</f>
        <v>0</v>
      </c>
      <c r="I36" s="95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49</v>
      </c>
      <c r="F37" s="84">
        <f>ROUND((SUM(BI85:BI373)),  2)</f>
        <v>0</v>
      </c>
      <c r="I37" s="95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6"/>
      <c r="D39" s="97" t="s">
        <v>50</v>
      </c>
      <c r="E39" s="55"/>
      <c r="F39" s="55"/>
      <c r="G39" s="98" t="s">
        <v>51</v>
      </c>
      <c r="H39" s="99" t="s">
        <v>52</v>
      </c>
      <c r="I39" s="55"/>
      <c r="J39" s="100">
        <f>SUM(J30:J37)</f>
        <v>0</v>
      </c>
      <c r="K39" s="101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148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17</v>
      </c>
      <c r="L47" s="33"/>
    </row>
    <row r="48" spans="2:12" s="1" customFormat="1" ht="26.25" customHeight="1">
      <c r="B48" s="33"/>
      <c r="E48" s="331" t="str">
        <f>E7</f>
        <v>Řešení školního stravování (jídelny) SŠT Znojmo, příspěvková organizace</v>
      </c>
      <c r="F48" s="332"/>
      <c r="G48" s="332"/>
      <c r="H48" s="332"/>
      <c r="L48" s="33"/>
    </row>
    <row r="49" spans="2:47" s="1" customFormat="1" ht="12" customHeight="1">
      <c r="B49" s="33"/>
      <c r="C49" s="28" t="s">
        <v>126</v>
      </c>
      <c r="L49" s="33"/>
    </row>
    <row r="50" spans="2:47" s="1" customFormat="1" ht="16.5" customHeight="1">
      <c r="B50" s="33"/>
      <c r="E50" s="325" t="str">
        <f>E9</f>
        <v>5 - Elektroinstalace ZN</v>
      </c>
      <c r="F50" s="330"/>
      <c r="G50" s="330"/>
      <c r="H50" s="330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>Uhelná 3261/6,66902 Znojmo</v>
      </c>
      <c r="I52" s="28" t="s">
        <v>23</v>
      </c>
      <c r="J52" s="50" t="str">
        <f>IF(J12="","",J12)</f>
        <v>2. 12. 2024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>Střední škola technická Znojmo</v>
      </c>
      <c r="I54" s="28" t="s">
        <v>32</v>
      </c>
      <c r="J54" s="31" t="str">
        <f>E21</f>
        <v>LP Staving s.r.o.</v>
      </c>
      <c r="L54" s="33"/>
    </row>
    <row r="55" spans="2:47" s="1" customFormat="1" ht="15.2" customHeight="1">
      <c r="B55" s="33"/>
      <c r="C55" s="28" t="s">
        <v>30</v>
      </c>
      <c r="F55" s="26" t="str">
        <f>IF(E18="","",E18)</f>
        <v>Vyplň údaj</v>
      </c>
      <c r="I55" s="28" t="s">
        <v>36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2" t="s">
        <v>149</v>
      </c>
      <c r="D57" s="96"/>
      <c r="E57" s="96"/>
      <c r="F57" s="96"/>
      <c r="G57" s="96"/>
      <c r="H57" s="96"/>
      <c r="I57" s="96"/>
      <c r="J57" s="103" t="s">
        <v>150</v>
      </c>
      <c r="K57" s="96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4" t="s">
        <v>72</v>
      </c>
      <c r="J59" s="64">
        <f>J85</f>
        <v>0</v>
      </c>
      <c r="L59" s="33"/>
      <c r="AU59" s="18" t="s">
        <v>151</v>
      </c>
    </row>
    <row r="60" spans="2:47" s="8" customFormat="1" ht="24.95" customHeight="1">
      <c r="B60" s="105"/>
      <c r="D60" s="106" t="s">
        <v>160</v>
      </c>
      <c r="E60" s="107"/>
      <c r="F60" s="107"/>
      <c r="G60" s="107"/>
      <c r="H60" s="107"/>
      <c r="I60" s="107"/>
      <c r="J60" s="108">
        <f>J86</f>
        <v>0</v>
      </c>
      <c r="L60" s="105"/>
    </row>
    <row r="61" spans="2:47" s="9" customFormat="1" ht="19.899999999999999" customHeight="1">
      <c r="B61" s="109"/>
      <c r="D61" s="110" t="s">
        <v>1588</v>
      </c>
      <c r="E61" s="111"/>
      <c r="F61" s="111"/>
      <c r="G61" s="111"/>
      <c r="H61" s="111"/>
      <c r="I61" s="111"/>
      <c r="J61" s="112">
        <f>J87</f>
        <v>0</v>
      </c>
      <c r="L61" s="109"/>
    </row>
    <row r="62" spans="2:47" s="9" customFormat="1" ht="19.899999999999999" customHeight="1">
      <c r="B62" s="109"/>
      <c r="D62" s="110" t="s">
        <v>1589</v>
      </c>
      <c r="E62" s="111"/>
      <c r="F62" s="111"/>
      <c r="G62" s="111"/>
      <c r="H62" s="111"/>
      <c r="I62" s="111"/>
      <c r="J62" s="112">
        <f>J288</f>
        <v>0</v>
      </c>
      <c r="L62" s="109"/>
    </row>
    <row r="63" spans="2:47" s="8" customFormat="1" ht="24.95" customHeight="1">
      <c r="B63" s="105"/>
      <c r="D63" s="106" t="s">
        <v>1590</v>
      </c>
      <c r="E63" s="107"/>
      <c r="F63" s="107"/>
      <c r="G63" s="107"/>
      <c r="H63" s="107"/>
      <c r="I63" s="107"/>
      <c r="J63" s="108">
        <f>J333</f>
        <v>0</v>
      </c>
      <c r="L63" s="105"/>
    </row>
    <row r="64" spans="2:47" s="9" customFormat="1" ht="19.899999999999999" customHeight="1">
      <c r="B64" s="109"/>
      <c r="D64" s="110" t="s">
        <v>1591</v>
      </c>
      <c r="E64" s="111"/>
      <c r="F64" s="111"/>
      <c r="G64" s="111"/>
      <c r="H64" s="111"/>
      <c r="I64" s="111"/>
      <c r="J64" s="112">
        <f>J334</f>
        <v>0</v>
      </c>
      <c r="L64" s="109"/>
    </row>
    <row r="65" spans="2:12" s="8" customFormat="1" ht="24.95" customHeight="1">
      <c r="B65" s="105"/>
      <c r="D65" s="106" t="s">
        <v>1592</v>
      </c>
      <c r="E65" s="107"/>
      <c r="F65" s="107"/>
      <c r="G65" s="107"/>
      <c r="H65" s="107"/>
      <c r="I65" s="107"/>
      <c r="J65" s="108">
        <f>J355</f>
        <v>0</v>
      </c>
      <c r="L65" s="105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164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17</v>
      </c>
      <c r="L74" s="33"/>
    </row>
    <row r="75" spans="2:12" s="1" customFormat="1" ht="26.25" customHeight="1">
      <c r="B75" s="33"/>
      <c r="E75" s="331" t="str">
        <f>E7</f>
        <v>Řešení školního stravování (jídelny) SŠT Znojmo, příspěvková organizace</v>
      </c>
      <c r="F75" s="332"/>
      <c r="G75" s="332"/>
      <c r="H75" s="332"/>
      <c r="L75" s="33"/>
    </row>
    <row r="76" spans="2:12" s="1" customFormat="1" ht="12" customHeight="1">
      <c r="B76" s="33"/>
      <c r="C76" s="28" t="s">
        <v>126</v>
      </c>
      <c r="L76" s="33"/>
    </row>
    <row r="77" spans="2:12" s="1" customFormat="1" ht="16.5" customHeight="1">
      <c r="B77" s="33"/>
      <c r="E77" s="325" t="str">
        <f>E9</f>
        <v>5 - Elektroinstalace ZN</v>
      </c>
      <c r="F77" s="330"/>
      <c r="G77" s="330"/>
      <c r="H77" s="330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21</v>
      </c>
      <c r="F79" s="26" t="str">
        <f>F12</f>
        <v>Uhelná 3261/6,66902 Znojmo</v>
      </c>
      <c r="I79" s="28" t="s">
        <v>23</v>
      </c>
      <c r="J79" s="50" t="str">
        <f>IF(J12="","",J12)</f>
        <v>2. 12. 2024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8" t="s">
        <v>25</v>
      </c>
      <c r="F81" s="26" t="str">
        <f>E15</f>
        <v>Střední škola technická Znojmo</v>
      </c>
      <c r="I81" s="28" t="s">
        <v>32</v>
      </c>
      <c r="J81" s="31" t="str">
        <f>E21</f>
        <v>LP Staving s.r.o.</v>
      </c>
      <c r="L81" s="33"/>
    </row>
    <row r="82" spans="2:65" s="1" customFormat="1" ht="15.2" customHeight="1">
      <c r="B82" s="33"/>
      <c r="C82" s="28" t="s">
        <v>30</v>
      </c>
      <c r="F82" s="26" t="str">
        <f>IF(E18="","",E18)</f>
        <v>Vyplň údaj</v>
      </c>
      <c r="I82" s="28" t="s">
        <v>36</v>
      </c>
      <c r="J82" s="31" t="str">
        <f>E24</f>
        <v xml:space="preserve"> </v>
      </c>
      <c r="L82" s="33"/>
    </row>
    <row r="83" spans="2:65" s="1" customFormat="1" ht="10.35" customHeight="1">
      <c r="B83" s="33"/>
      <c r="L83" s="33"/>
    </row>
    <row r="84" spans="2:65" s="10" customFormat="1" ht="29.25" customHeight="1">
      <c r="B84" s="113"/>
      <c r="C84" s="114" t="s">
        <v>165</v>
      </c>
      <c r="D84" s="115" t="s">
        <v>59</v>
      </c>
      <c r="E84" s="115" t="s">
        <v>55</v>
      </c>
      <c r="F84" s="115" t="s">
        <v>56</v>
      </c>
      <c r="G84" s="115" t="s">
        <v>166</v>
      </c>
      <c r="H84" s="115" t="s">
        <v>167</v>
      </c>
      <c r="I84" s="115" t="s">
        <v>168</v>
      </c>
      <c r="J84" s="115" t="s">
        <v>150</v>
      </c>
      <c r="K84" s="116" t="s">
        <v>169</v>
      </c>
      <c r="L84" s="113"/>
      <c r="M84" s="57" t="s">
        <v>3</v>
      </c>
      <c r="N84" s="58" t="s">
        <v>44</v>
      </c>
      <c r="O84" s="58" t="s">
        <v>170</v>
      </c>
      <c r="P84" s="58" t="s">
        <v>171</v>
      </c>
      <c r="Q84" s="58" t="s">
        <v>172</v>
      </c>
      <c r="R84" s="58" t="s">
        <v>173</v>
      </c>
      <c r="S84" s="58" t="s">
        <v>174</v>
      </c>
      <c r="T84" s="59" t="s">
        <v>175</v>
      </c>
    </row>
    <row r="85" spans="2:65" s="1" customFormat="1" ht="22.9" customHeight="1">
      <c r="B85" s="33"/>
      <c r="C85" s="62" t="s">
        <v>176</v>
      </c>
      <c r="J85" s="117">
        <f>BK85</f>
        <v>0</v>
      </c>
      <c r="L85" s="33"/>
      <c r="M85" s="60"/>
      <c r="N85" s="51"/>
      <c r="O85" s="51"/>
      <c r="P85" s="118">
        <f>P86+P333+P355</f>
        <v>0</v>
      </c>
      <c r="Q85" s="51"/>
      <c r="R85" s="118">
        <f>R86+R333+R355</f>
        <v>0</v>
      </c>
      <c r="S85" s="51"/>
      <c r="T85" s="119">
        <f>T86+T333+T355</f>
        <v>0</v>
      </c>
      <c r="AT85" s="18" t="s">
        <v>73</v>
      </c>
      <c r="AU85" s="18" t="s">
        <v>151</v>
      </c>
      <c r="BK85" s="120">
        <f>BK86+BK333+BK355</f>
        <v>0</v>
      </c>
    </row>
    <row r="86" spans="2:65" s="11" customFormat="1" ht="25.9" customHeight="1">
      <c r="B86" s="121"/>
      <c r="D86" s="122" t="s">
        <v>73</v>
      </c>
      <c r="E86" s="123" t="s">
        <v>516</v>
      </c>
      <c r="F86" s="123" t="s">
        <v>517</v>
      </c>
      <c r="I86" s="124"/>
      <c r="J86" s="125">
        <f>BK86</f>
        <v>0</v>
      </c>
      <c r="L86" s="121"/>
      <c r="M86" s="126"/>
      <c r="P86" s="127">
        <f>P87+P288</f>
        <v>0</v>
      </c>
      <c r="R86" s="127">
        <f>R87+R288</f>
        <v>0</v>
      </c>
      <c r="T86" s="128">
        <f>T87+T288</f>
        <v>0</v>
      </c>
      <c r="AR86" s="122" t="s">
        <v>82</v>
      </c>
      <c r="AT86" s="129" t="s">
        <v>73</v>
      </c>
      <c r="AU86" s="129" t="s">
        <v>74</v>
      </c>
      <c r="AY86" s="122" t="s">
        <v>179</v>
      </c>
      <c r="BK86" s="130">
        <f>BK87+BK288</f>
        <v>0</v>
      </c>
    </row>
    <row r="87" spans="2:65" s="11" customFormat="1" ht="22.9" customHeight="1">
      <c r="B87" s="121"/>
      <c r="D87" s="122" t="s">
        <v>73</v>
      </c>
      <c r="E87" s="131" t="s">
        <v>1593</v>
      </c>
      <c r="F87" s="131" t="s">
        <v>1594</v>
      </c>
      <c r="I87" s="124"/>
      <c r="J87" s="132">
        <f>BK87</f>
        <v>0</v>
      </c>
      <c r="L87" s="121"/>
      <c r="M87" s="126"/>
      <c r="P87" s="127">
        <f>SUM(P88:P287)</f>
        <v>0</v>
      </c>
      <c r="R87" s="127">
        <f>SUM(R88:R287)</f>
        <v>0</v>
      </c>
      <c r="T87" s="128">
        <f>SUM(T88:T287)</f>
        <v>0</v>
      </c>
      <c r="AR87" s="122" t="s">
        <v>82</v>
      </c>
      <c r="AT87" s="129" t="s">
        <v>73</v>
      </c>
      <c r="AU87" s="129" t="s">
        <v>78</v>
      </c>
      <c r="AY87" s="122" t="s">
        <v>179</v>
      </c>
      <c r="BK87" s="130">
        <f>SUM(BK88:BK287)</f>
        <v>0</v>
      </c>
    </row>
    <row r="88" spans="2:65" s="1" customFormat="1" ht="24.2" customHeight="1">
      <c r="B88" s="133"/>
      <c r="C88" s="134" t="s">
        <v>78</v>
      </c>
      <c r="D88" s="134" t="s">
        <v>184</v>
      </c>
      <c r="E88" s="135" t="s">
        <v>1595</v>
      </c>
      <c r="F88" s="136" t="s">
        <v>1596</v>
      </c>
      <c r="G88" s="137" t="s">
        <v>364</v>
      </c>
      <c r="H88" s="138">
        <v>1</v>
      </c>
      <c r="I88" s="139"/>
      <c r="J88" s="140">
        <f>ROUND(I88*H88,2)</f>
        <v>0</v>
      </c>
      <c r="K88" s="136" t="s">
        <v>3</v>
      </c>
      <c r="L88" s="33"/>
      <c r="M88" s="141" t="s">
        <v>3</v>
      </c>
      <c r="N88" s="142" t="s">
        <v>45</v>
      </c>
      <c r="P88" s="143">
        <f>O88*H88</f>
        <v>0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AR88" s="145" t="s">
        <v>88</v>
      </c>
      <c r="AT88" s="145" t="s">
        <v>184</v>
      </c>
      <c r="AU88" s="145" t="s">
        <v>82</v>
      </c>
      <c r="AY88" s="18" t="s">
        <v>179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8" t="s">
        <v>78</v>
      </c>
      <c r="BK88" s="146">
        <f>ROUND(I88*H88,2)</f>
        <v>0</v>
      </c>
      <c r="BL88" s="18" t="s">
        <v>88</v>
      </c>
      <c r="BM88" s="145" t="s">
        <v>1597</v>
      </c>
    </row>
    <row r="89" spans="2:65" s="1" customFormat="1" ht="19.5">
      <c r="B89" s="33"/>
      <c r="D89" s="147" t="s">
        <v>189</v>
      </c>
      <c r="F89" s="148" t="s">
        <v>1596</v>
      </c>
      <c r="I89" s="149"/>
      <c r="L89" s="33"/>
      <c r="M89" s="150"/>
      <c r="T89" s="54"/>
      <c r="AT89" s="18" t="s">
        <v>189</v>
      </c>
      <c r="AU89" s="18" t="s">
        <v>82</v>
      </c>
    </row>
    <row r="90" spans="2:65" s="1" customFormat="1" ht="24.2" customHeight="1">
      <c r="B90" s="133"/>
      <c r="C90" s="134" t="s">
        <v>82</v>
      </c>
      <c r="D90" s="134" t="s">
        <v>184</v>
      </c>
      <c r="E90" s="135" t="s">
        <v>1598</v>
      </c>
      <c r="F90" s="136" t="s">
        <v>1599</v>
      </c>
      <c r="G90" s="137" t="s">
        <v>364</v>
      </c>
      <c r="H90" s="138">
        <v>1</v>
      </c>
      <c r="I90" s="139"/>
      <c r="J90" s="140">
        <f>ROUND(I90*H90,2)</f>
        <v>0</v>
      </c>
      <c r="K90" s="136" t="s">
        <v>3</v>
      </c>
      <c r="L90" s="33"/>
      <c r="M90" s="141" t="s">
        <v>3</v>
      </c>
      <c r="N90" s="142" t="s">
        <v>45</v>
      </c>
      <c r="P90" s="143">
        <f>O90*H90</f>
        <v>0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AR90" s="145" t="s">
        <v>88</v>
      </c>
      <c r="AT90" s="145" t="s">
        <v>184</v>
      </c>
      <c r="AU90" s="145" t="s">
        <v>82</v>
      </c>
      <c r="AY90" s="18" t="s">
        <v>179</v>
      </c>
      <c r="BE90" s="146">
        <f>IF(N90="základní",J90,0)</f>
        <v>0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8" t="s">
        <v>78</v>
      </c>
      <c r="BK90" s="146">
        <f>ROUND(I90*H90,2)</f>
        <v>0</v>
      </c>
      <c r="BL90" s="18" t="s">
        <v>88</v>
      </c>
      <c r="BM90" s="145" t="s">
        <v>1600</v>
      </c>
    </row>
    <row r="91" spans="2:65" s="1" customFormat="1" ht="19.5">
      <c r="B91" s="33"/>
      <c r="D91" s="147" t="s">
        <v>189</v>
      </c>
      <c r="F91" s="148" t="s">
        <v>1599</v>
      </c>
      <c r="I91" s="149"/>
      <c r="L91" s="33"/>
      <c r="M91" s="150"/>
      <c r="T91" s="54"/>
      <c r="AT91" s="18" t="s">
        <v>189</v>
      </c>
      <c r="AU91" s="18" t="s">
        <v>82</v>
      </c>
    </row>
    <row r="92" spans="2:65" s="1" customFormat="1" ht="24.2" customHeight="1">
      <c r="B92" s="133"/>
      <c r="C92" s="134" t="s">
        <v>84</v>
      </c>
      <c r="D92" s="134" t="s">
        <v>184</v>
      </c>
      <c r="E92" s="135" t="s">
        <v>1601</v>
      </c>
      <c r="F92" s="136" t="s">
        <v>1602</v>
      </c>
      <c r="G92" s="137" t="s">
        <v>364</v>
      </c>
      <c r="H92" s="138">
        <v>1</v>
      </c>
      <c r="I92" s="139"/>
      <c r="J92" s="140">
        <f>ROUND(I92*H92,2)</f>
        <v>0</v>
      </c>
      <c r="K92" s="136" t="s">
        <v>3</v>
      </c>
      <c r="L92" s="33"/>
      <c r="M92" s="141" t="s">
        <v>3</v>
      </c>
      <c r="N92" s="142" t="s">
        <v>45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AR92" s="145" t="s">
        <v>88</v>
      </c>
      <c r="AT92" s="145" t="s">
        <v>184</v>
      </c>
      <c r="AU92" s="145" t="s">
        <v>82</v>
      </c>
      <c r="AY92" s="18" t="s">
        <v>179</v>
      </c>
      <c r="BE92" s="146">
        <f>IF(N92="základní",J92,0)</f>
        <v>0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8" t="s">
        <v>78</v>
      </c>
      <c r="BK92" s="146">
        <f>ROUND(I92*H92,2)</f>
        <v>0</v>
      </c>
      <c r="BL92" s="18" t="s">
        <v>88</v>
      </c>
      <c r="BM92" s="145" t="s">
        <v>1603</v>
      </c>
    </row>
    <row r="93" spans="2:65" s="1" customFormat="1" ht="19.5">
      <c r="B93" s="33"/>
      <c r="D93" s="147" t="s">
        <v>189</v>
      </c>
      <c r="F93" s="148" t="s">
        <v>1602</v>
      </c>
      <c r="I93" s="149"/>
      <c r="L93" s="33"/>
      <c r="M93" s="150"/>
      <c r="T93" s="54"/>
      <c r="AT93" s="18" t="s">
        <v>189</v>
      </c>
      <c r="AU93" s="18" t="s">
        <v>82</v>
      </c>
    </row>
    <row r="94" spans="2:65" s="1" customFormat="1" ht="24.2" customHeight="1">
      <c r="B94" s="133"/>
      <c r="C94" s="134" t="s">
        <v>88</v>
      </c>
      <c r="D94" s="134" t="s">
        <v>184</v>
      </c>
      <c r="E94" s="135" t="s">
        <v>1604</v>
      </c>
      <c r="F94" s="136" t="s">
        <v>1605</v>
      </c>
      <c r="G94" s="137" t="s">
        <v>364</v>
      </c>
      <c r="H94" s="138">
        <v>4</v>
      </c>
      <c r="I94" s="139"/>
      <c r="J94" s="140">
        <f>ROUND(I94*H94,2)</f>
        <v>0</v>
      </c>
      <c r="K94" s="136" t="s">
        <v>3</v>
      </c>
      <c r="L94" s="33"/>
      <c r="M94" s="141" t="s">
        <v>3</v>
      </c>
      <c r="N94" s="142" t="s">
        <v>45</v>
      </c>
      <c r="P94" s="143">
        <f>O94*H94</f>
        <v>0</v>
      </c>
      <c r="Q94" s="143">
        <v>0</v>
      </c>
      <c r="R94" s="143">
        <f>Q94*H94</f>
        <v>0</v>
      </c>
      <c r="S94" s="143">
        <v>0</v>
      </c>
      <c r="T94" s="144">
        <f>S94*H94</f>
        <v>0</v>
      </c>
      <c r="AR94" s="145" t="s">
        <v>88</v>
      </c>
      <c r="AT94" s="145" t="s">
        <v>184</v>
      </c>
      <c r="AU94" s="145" t="s">
        <v>82</v>
      </c>
      <c r="AY94" s="18" t="s">
        <v>179</v>
      </c>
      <c r="BE94" s="146">
        <f>IF(N94="základní",J94,0)</f>
        <v>0</v>
      </c>
      <c r="BF94" s="146">
        <f>IF(N94="snížená",J94,0)</f>
        <v>0</v>
      </c>
      <c r="BG94" s="146">
        <f>IF(N94="zákl. přenesená",J94,0)</f>
        <v>0</v>
      </c>
      <c r="BH94" s="146">
        <f>IF(N94="sníž. přenesená",J94,0)</f>
        <v>0</v>
      </c>
      <c r="BI94" s="146">
        <f>IF(N94="nulová",J94,0)</f>
        <v>0</v>
      </c>
      <c r="BJ94" s="18" t="s">
        <v>78</v>
      </c>
      <c r="BK94" s="146">
        <f>ROUND(I94*H94,2)</f>
        <v>0</v>
      </c>
      <c r="BL94" s="18" t="s">
        <v>88</v>
      </c>
      <c r="BM94" s="145" t="s">
        <v>1606</v>
      </c>
    </row>
    <row r="95" spans="2:65" s="1" customFormat="1" ht="19.5">
      <c r="B95" s="33"/>
      <c r="D95" s="147" t="s">
        <v>189</v>
      </c>
      <c r="F95" s="148" t="s">
        <v>1605</v>
      </c>
      <c r="I95" s="149"/>
      <c r="L95" s="33"/>
      <c r="M95" s="150"/>
      <c r="T95" s="54"/>
      <c r="AT95" s="18" t="s">
        <v>189</v>
      </c>
      <c r="AU95" s="18" t="s">
        <v>82</v>
      </c>
    </row>
    <row r="96" spans="2:65" s="1" customFormat="1" ht="21.75" customHeight="1">
      <c r="B96" s="133"/>
      <c r="C96" s="134" t="s">
        <v>91</v>
      </c>
      <c r="D96" s="134" t="s">
        <v>184</v>
      </c>
      <c r="E96" s="135" t="s">
        <v>1607</v>
      </c>
      <c r="F96" s="136" t="s">
        <v>1608</v>
      </c>
      <c r="G96" s="137" t="s">
        <v>757</v>
      </c>
      <c r="H96" s="138">
        <v>1</v>
      </c>
      <c r="I96" s="139"/>
      <c r="J96" s="140">
        <f>ROUND(I96*H96,2)</f>
        <v>0</v>
      </c>
      <c r="K96" s="136" t="s">
        <v>3</v>
      </c>
      <c r="L96" s="33"/>
      <c r="M96" s="141" t="s">
        <v>3</v>
      </c>
      <c r="N96" s="142" t="s">
        <v>45</v>
      </c>
      <c r="P96" s="143">
        <f>O96*H96</f>
        <v>0</v>
      </c>
      <c r="Q96" s="143">
        <v>0</v>
      </c>
      <c r="R96" s="143">
        <f>Q96*H96</f>
        <v>0</v>
      </c>
      <c r="S96" s="143">
        <v>0</v>
      </c>
      <c r="T96" s="144">
        <f>S96*H96</f>
        <v>0</v>
      </c>
      <c r="AR96" s="145" t="s">
        <v>88</v>
      </c>
      <c r="AT96" s="145" t="s">
        <v>184</v>
      </c>
      <c r="AU96" s="145" t="s">
        <v>82</v>
      </c>
      <c r="AY96" s="18" t="s">
        <v>179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8" t="s">
        <v>78</v>
      </c>
      <c r="BK96" s="146">
        <f>ROUND(I96*H96,2)</f>
        <v>0</v>
      </c>
      <c r="BL96" s="18" t="s">
        <v>88</v>
      </c>
      <c r="BM96" s="145" t="s">
        <v>1609</v>
      </c>
    </row>
    <row r="97" spans="2:65" s="1" customFormat="1">
      <c r="B97" s="33"/>
      <c r="D97" s="147" t="s">
        <v>189</v>
      </c>
      <c r="F97" s="148" t="s">
        <v>1608</v>
      </c>
      <c r="I97" s="149"/>
      <c r="L97" s="33"/>
      <c r="M97" s="150"/>
      <c r="T97" s="54"/>
      <c r="AT97" s="18" t="s">
        <v>189</v>
      </c>
      <c r="AU97" s="18" t="s">
        <v>82</v>
      </c>
    </row>
    <row r="98" spans="2:65" s="1" customFormat="1" ht="16.5" customHeight="1">
      <c r="B98" s="133"/>
      <c r="C98" s="134" t="s">
        <v>180</v>
      </c>
      <c r="D98" s="134" t="s">
        <v>184</v>
      </c>
      <c r="E98" s="135" t="s">
        <v>1610</v>
      </c>
      <c r="F98" s="136" t="s">
        <v>1611</v>
      </c>
      <c r="G98" s="137" t="s">
        <v>757</v>
      </c>
      <c r="H98" s="138">
        <v>1</v>
      </c>
      <c r="I98" s="139"/>
      <c r="J98" s="140">
        <f>ROUND(I98*H98,2)</f>
        <v>0</v>
      </c>
      <c r="K98" s="136" t="s">
        <v>3</v>
      </c>
      <c r="L98" s="33"/>
      <c r="M98" s="141" t="s">
        <v>3</v>
      </c>
      <c r="N98" s="142" t="s">
        <v>45</v>
      </c>
      <c r="P98" s="143">
        <f>O98*H98</f>
        <v>0</v>
      </c>
      <c r="Q98" s="143">
        <v>0</v>
      </c>
      <c r="R98" s="143">
        <f>Q98*H98</f>
        <v>0</v>
      </c>
      <c r="S98" s="143">
        <v>0</v>
      </c>
      <c r="T98" s="144">
        <f>S98*H98</f>
        <v>0</v>
      </c>
      <c r="AR98" s="145" t="s">
        <v>88</v>
      </c>
      <c r="AT98" s="145" t="s">
        <v>184</v>
      </c>
      <c r="AU98" s="145" t="s">
        <v>82</v>
      </c>
      <c r="AY98" s="18" t="s">
        <v>179</v>
      </c>
      <c r="BE98" s="146">
        <f>IF(N98="základní",J98,0)</f>
        <v>0</v>
      </c>
      <c r="BF98" s="146">
        <f>IF(N98="snížená",J98,0)</f>
        <v>0</v>
      </c>
      <c r="BG98" s="146">
        <f>IF(N98="zákl. přenesená",J98,0)</f>
        <v>0</v>
      </c>
      <c r="BH98" s="146">
        <f>IF(N98="sníž. přenesená",J98,0)</f>
        <v>0</v>
      </c>
      <c r="BI98" s="146">
        <f>IF(N98="nulová",J98,0)</f>
        <v>0</v>
      </c>
      <c r="BJ98" s="18" t="s">
        <v>78</v>
      </c>
      <c r="BK98" s="146">
        <f>ROUND(I98*H98,2)</f>
        <v>0</v>
      </c>
      <c r="BL98" s="18" t="s">
        <v>88</v>
      </c>
      <c r="BM98" s="145" t="s">
        <v>1612</v>
      </c>
    </row>
    <row r="99" spans="2:65" s="1" customFormat="1">
      <c r="B99" s="33"/>
      <c r="D99" s="147" t="s">
        <v>189</v>
      </c>
      <c r="F99" s="148" t="s">
        <v>1611</v>
      </c>
      <c r="I99" s="149"/>
      <c r="L99" s="33"/>
      <c r="M99" s="150"/>
      <c r="T99" s="54"/>
      <c r="AT99" s="18" t="s">
        <v>189</v>
      </c>
      <c r="AU99" s="18" t="s">
        <v>82</v>
      </c>
    </row>
    <row r="100" spans="2:65" s="1" customFormat="1" ht="16.5" customHeight="1">
      <c r="B100" s="133"/>
      <c r="C100" s="134" t="s">
        <v>100</v>
      </c>
      <c r="D100" s="134" t="s">
        <v>184</v>
      </c>
      <c r="E100" s="135" t="s">
        <v>1613</v>
      </c>
      <c r="F100" s="136" t="s">
        <v>1614</v>
      </c>
      <c r="G100" s="137" t="s">
        <v>364</v>
      </c>
      <c r="H100" s="138">
        <v>3</v>
      </c>
      <c r="I100" s="139"/>
      <c r="J100" s="140">
        <f>ROUND(I100*H100,2)</f>
        <v>0</v>
      </c>
      <c r="K100" s="136" t="s">
        <v>3</v>
      </c>
      <c r="L100" s="33"/>
      <c r="M100" s="141" t="s">
        <v>3</v>
      </c>
      <c r="N100" s="142" t="s">
        <v>45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88</v>
      </c>
      <c r="AT100" s="145" t="s">
        <v>184</v>
      </c>
      <c r="AU100" s="145" t="s">
        <v>82</v>
      </c>
      <c r="AY100" s="18" t="s">
        <v>179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8" t="s">
        <v>78</v>
      </c>
      <c r="BK100" s="146">
        <f>ROUND(I100*H100,2)</f>
        <v>0</v>
      </c>
      <c r="BL100" s="18" t="s">
        <v>88</v>
      </c>
      <c r="BM100" s="145" t="s">
        <v>1615</v>
      </c>
    </row>
    <row r="101" spans="2:65" s="1" customFormat="1">
      <c r="B101" s="33"/>
      <c r="D101" s="147" t="s">
        <v>189</v>
      </c>
      <c r="F101" s="148" t="s">
        <v>1616</v>
      </c>
      <c r="I101" s="149"/>
      <c r="L101" s="33"/>
      <c r="M101" s="150"/>
      <c r="T101" s="54"/>
      <c r="AT101" s="18" t="s">
        <v>189</v>
      </c>
      <c r="AU101" s="18" t="s">
        <v>82</v>
      </c>
    </row>
    <row r="102" spans="2:65" s="1" customFormat="1" ht="16.5" customHeight="1">
      <c r="B102" s="133"/>
      <c r="C102" s="134" t="s">
        <v>236</v>
      </c>
      <c r="D102" s="134" t="s">
        <v>184</v>
      </c>
      <c r="E102" s="135" t="s">
        <v>1617</v>
      </c>
      <c r="F102" s="136" t="s">
        <v>1618</v>
      </c>
      <c r="G102" s="137" t="s">
        <v>364</v>
      </c>
      <c r="H102" s="138">
        <v>1</v>
      </c>
      <c r="I102" s="139"/>
      <c r="J102" s="140">
        <f>ROUND(I102*H102,2)</f>
        <v>0</v>
      </c>
      <c r="K102" s="136" t="s">
        <v>3</v>
      </c>
      <c r="L102" s="33"/>
      <c r="M102" s="141" t="s">
        <v>3</v>
      </c>
      <c r="N102" s="142" t="s">
        <v>45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88</v>
      </c>
      <c r="AT102" s="145" t="s">
        <v>184</v>
      </c>
      <c r="AU102" s="145" t="s">
        <v>82</v>
      </c>
      <c r="AY102" s="18" t="s">
        <v>179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8" t="s">
        <v>78</v>
      </c>
      <c r="BK102" s="146">
        <f>ROUND(I102*H102,2)</f>
        <v>0</v>
      </c>
      <c r="BL102" s="18" t="s">
        <v>88</v>
      </c>
      <c r="BM102" s="145" t="s">
        <v>1619</v>
      </c>
    </row>
    <row r="103" spans="2:65" s="1" customFormat="1">
      <c r="B103" s="33"/>
      <c r="D103" s="147" t="s">
        <v>189</v>
      </c>
      <c r="F103" s="148" t="s">
        <v>1618</v>
      </c>
      <c r="I103" s="149"/>
      <c r="L103" s="33"/>
      <c r="M103" s="150"/>
      <c r="T103" s="54"/>
      <c r="AT103" s="18" t="s">
        <v>189</v>
      </c>
      <c r="AU103" s="18" t="s">
        <v>82</v>
      </c>
    </row>
    <row r="104" spans="2:65" s="1" customFormat="1" ht="16.5" customHeight="1">
      <c r="B104" s="133"/>
      <c r="C104" s="134" t="s">
        <v>242</v>
      </c>
      <c r="D104" s="134" t="s">
        <v>184</v>
      </c>
      <c r="E104" s="135" t="s">
        <v>1620</v>
      </c>
      <c r="F104" s="136" t="s">
        <v>1621</v>
      </c>
      <c r="G104" s="137" t="s">
        <v>1244</v>
      </c>
      <c r="H104" s="138">
        <v>1</v>
      </c>
      <c r="I104" s="139"/>
      <c r="J104" s="140">
        <f>ROUND(I104*H104,2)</f>
        <v>0</v>
      </c>
      <c r="K104" s="136" t="s">
        <v>3</v>
      </c>
      <c r="L104" s="33"/>
      <c r="M104" s="141" t="s">
        <v>3</v>
      </c>
      <c r="N104" s="142" t="s">
        <v>45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88</v>
      </c>
      <c r="AT104" s="145" t="s">
        <v>184</v>
      </c>
      <c r="AU104" s="145" t="s">
        <v>82</v>
      </c>
      <c r="AY104" s="18" t="s">
        <v>179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8" t="s">
        <v>78</v>
      </c>
      <c r="BK104" s="146">
        <f>ROUND(I104*H104,2)</f>
        <v>0</v>
      </c>
      <c r="BL104" s="18" t="s">
        <v>88</v>
      </c>
      <c r="BM104" s="145" t="s">
        <v>1622</v>
      </c>
    </row>
    <row r="105" spans="2:65" s="1" customFormat="1">
      <c r="B105" s="33"/>
      <c r="D105" s="147" t="s">
        <v>189</v>
      </c>
      <c r="F105" s="148" t="s">
        <v>1621</v>
      </c>
      <c r="I105" s="149"/>
      <c r="L105" s="33"/>
      <c r="M105" s="150"/>
      <c r="T105" s="54"/>
      <c r="AT105" s="18" t="s">
        <v>189</v>
      </c>
      <c r="AU105" s="18" t="s">
        <v>82</v>
      </c>
    </row>
    <row r="106" spans="2:65" s="1" customFormat="1" ht="16.5" customHeight="1">
      <c r="B106" s="133"/>
      <c r="C106" s="134" t="s">
        <v>249</v>
      </c>
      <c r="D106" s="134" t="s">
        <v>184</v>
      </c>
      <c r="E106" s="135" t="s">
        <v>1623</v>
      </c>
      <c r="F106" s="136" t="s">
        <v>1624</v>
      </c>
      <c r="G106" s="137" t="s">
        <v>757</v>
      </c>
      <c r="H106" s="138">
        <v>1</v>
      </c>
      <c r="I106" s="139"/>
      <c r="J106" s="140">
        <f>ROUND(I106*H106,2)</f>
        <v>0</v>
      </c>
      <c r="K106" s="136" t="s">
        <v>3</v>
      </c>
      <c r="L106" s="33"/>
      <c r="M106" s="141" t="s">
        <v>3</v>
      </c>
      <c r="N106" s="142" t="s">
        <v>45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88</v>
      </c>
      <c r="AT106" s="145" t="s">
        <v>184</v>
      </c>
      <c r="AU106" s="145" t="s">
        <v>82</v>
      </c>
      <c r="AY106" s="18" t="s">
        <v>179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8" t="s">
        <v>78</v>
      </c>
      <c r="BK106" s="146">
        <f>ROUND(I106*H106,2)</f>
        <v>0</v>
      </c>
      <c r="BL106" s="18" t="s">
        <v>88</v>
      </c>
      <c r="BM106" s="145" t="s">
        <v>1625</v>
      </c>
    </row>
    <row r="107" spans="2:65" s="1" customFormat="1">
      <c r="B107" s="33"/>
      <c r="D107" s="147" t="s">
        <v>189</v>
      </c>
      <c r="F107" s="148" t="s">
        <v>1624</v>
      </c>
      <c r="I107" s="149"/>
      <c r="L107" s="33"/>
      <c r="M107" s="150"/>
      <c r="T107" s="54"/>
      <c r="AT107" s="18" t="s">
        <v>189</v>
      </c>
      <c r="AU107" s="18" t="s">
        <v>82</v>
      </c>
    </row>
    <row r="108" spans="2:65" s="1" customFormat="1" ht="16.5" customHeight="1">
      <c r="B108" s="133"/>
      <c r="C108" s="134" t="s">
        <v>254</v>
      </c>
      <c r="D108" s="134" t="s">
        <v>184</v>
      </c>
      <c r="E108" s="135" t="s">
        <v>1626</v>
      </c>
      <c r="F108" s="136" t="s">
        <v>1627</v>
      </c>
      <c r="G108" s="137" t="s">
        <v>364</v>
      </c>
      <c r="H108" s="138">
        <v>1</v>
      </c>
      <c r="I108" s="139"/>
      <c r="J108" s="140">
        <f>ROUND(I108*H108,2)</f>
        <v>0</v>
      </c>
      <c r="K108" s="136" t="s">
        <v>3</v>
      </c>
      <c r="L108" s="33"/>
      <c r="M108" s="141" t="s">
        <v>3</v>
      </c>
      <c r="N108" s="142" t="s">
        <v>45</v>
      </c>
      <c r="P108" s="143">
        <f>O108*H108</f>
        <v>0</v>
      </c>
      <c r="Q108" s="143">
        <v>0</v>
      </c>
      <c r="R108" s="143">
        <f>Q108*H108</f>
        <v>0</v>
      </c>
      <c r="S108" s="143">
        <v>0</v>
      </c>
      <c r="T108" s="144">
        <f>S108*H108</f>
        <v>0</v>
      </c>
      <c r="AR108" s="145" t="s">
        <v>88</v>
      </c>
      <c r="AT108" s="145" t="s">
        <v>184</v>
      </c>
      <c r="AU108" s="145" t="s">
        <v>82</v>
      </c>
      <c r="AY108" s="18" t="s">
        <v>179</v>
      </c>
      <c r="BE108" s="146">
        <f>IF(N108="základní",J108,0)</f>
        <v>0</v>
      </c>
      <c r="BF108" s="146">
        <f>IF(N108="snížená",J108,0)</f>
        <v>0</v>
      </c>
      <c r="BG108" s="146">
        <f>IF(N108="zákl. přenesená",J108,0)</f>
        <v>0</v>
      </c>
      <c r="BH108" s="146">
        <f>IF(N108="sníž. přenesená",J108,0)</f>
        <v>0</v>
      </c>
      <c r="BI108" s="146">
        <f>IF(N108="nulová",J108,0)</f>
        <v>0</v>
      </c>
      <c r="BJ108" s="18" t="s">
        <v>78</v>
      </c>
      <c r="BK108" s="146">
        <f>ROUND(I108*H108,2)</f>
        <v>0</v>
      </c>
      <c r="BL108" s="18" t="s">
        <v>88</v>
      </c>
      <c r="BM108" s="145" t="s">
        <v>1628</v>
      </c>
    </row>
    <row r="109" spans="2:65" s="1" customFormat="1">
      <c r="B109" s="33"/>
      <c r="D109" s="147" t="s">
        <v>189</v>
      </c>
      <c r="F109" s="148" t="s">
        <v>1627</v>
      </c>
      <c r="I109" s="149"/>
      <c r="L109" s="33"/>
      <c r="M109" s="150"/>
      <c r="T109" s="54"/>
      <c r="AT109" s="18" t="s">
        <v>189</v>
      </c>
      <c r="AU109" s="18" t="s">
        <v>82</v>
      </c>
    </row>
    <row r="110" spans="2:65" s="1" customFormat="1" ht="24.2" customHeight="1">
      <c r="B110" s="133"/>
      <c r="C110" s="134" t="s">
        <v>9</v>
      </c>
      <c r="D110" s="134" t="s">
        <v>184</v>
      </c>
      <c r="E110" s="135" t="s">
        <v>1629</v>
      </c>
      <c r="F110" s="136" t="s">
        <v>1630</v>
      </c>
      <c r="G110" s="137" t="s">
        <v>364</v>
      </c>
      <c r="H110" s="138">
        <v>2</v>
      </c>
      <c r="I110" s="139"/>
      <c r="J110" s="140">
        <f>ROUND(I110*H110,2)</f>
        <v>0</v>
      </c>
      <c r="K110" s="136" t="s">
        <v>3</v>
      </c>
      <c r="L110" s="33"/>
      <c r="M110" s="141" t="s">
        <v>3</v>
      </c>
      <c r="N110" s="142" t="s">
        <v>45</v>
      </c>
      <c r="P110" s="143">
        <f>O110*H110</f>
        <v>0</v>
      </c>
      <c r="Q110" s="143">
        <v>0</v>
      </c>
      <c r="R110" s="143">
        <f>Q110*H110</f>
        <v>0</v>
      </c>
      <c r="S110" s="143">
        <v>0</v>
      </c>
      <c r="T110" s="144">
        <f>S110*H110</f>
        <v>0</v>
      </c>
      <c r="AR110" s="145" t="s">
        <v>88</v>
      </c>
      <c r="AT110" s="145" t="s">
        <v>184</v>
      </c>
      <c r="AU110" s="145" t="s">
        <v>82</v>
      </c>
      <c r="AY110" s="18" t="s">
        <v>179</v>
      </c>
      <c r="BE110" s="146">
        <f>IF(N110="základní",J110,0)</f>
        <v>0</v>
      </c>
      <c r="BF110" s="146">
        <f>IF(N110="snížená",J110,0)</f>
        <v>0</v>
      </c>
      <c r="BG110" s="146">
        <f>IF(N110="zákl. přenesená",J110,0)</f>
        <v>0</v>
      </c>
      <c r="BH110" s="146">
        <f>IF(N110="sníž. přenesená",J110,0)</f>
        <v>0</v>
      </c>
      <c r="BI110" s="146">
        <f>IF(N110="nulová",J110,0)</f>
        <v>0</v>
      </c>
      <c r="BJ110" s="18" t="s">
        <v>78</v>
      </c>
      <c r="BK110" s="146">
        <f>ROUND(I110*H110,2)</f>
        <v>0</v>
      </c>
      <c r="BL110" s="18" t="s">
        <v>88</v>
      </c>
      <c r="BM110" s="145" t="s">
        <v>1631</v>
      </c>
    </row>
    <row r="111" spans="2:65" s="1" customFormat="1" ht="19.5">
      <c r="B111" s="33"/>
      <c r="D111" s="147" t="s">
        <v>189</v>
      </c>
      <c r="F111" s="148" t="s">
        <v>1630</v>
      </c>
      <c r="I111" s="149"/>
      <c r="L111" s="33"/>
      <c r="M111" s="150"/>
      <c r="T111" s="54"/>
      <c r="AT111" s="18" t="s">
        <v>189</v>
      </c>
      <c r="AU111" s="18" t="s">
        <v>82</v>
      </c>
    </row>
    <row r="112" spans="2:65" s="1" customFormat="1" ht="24.2" customHeight="1">
      <c r="B112" s="133"/>
      <c r="C112" s="134" t="s">
        <v>279</v>
      </c>
      <c r="D112" s="134" t="s">
        <v>184</v>
      </c>
      <c r="E112" s="135" t="s">
        <v>1632</v>
      </c>
      <c r="F112" s="136" t="s">
        <v>1633</v>
      </c>
      <c r="G112" s="137" t="s">
        <v>364</v>
      </c>
      <c r="H112" s="138">
        <v>3</v>
      </c>
      <c r="I112" s="139"/>
      <c r="J112" s="140">
        <f>ROUND(I112*H112,2)</f>
        <v>0</v>
      </c>
      <c r="K112" s="136" t="s">
        <v>3</v>
      </c>
      <c r="L112" s="33"/>
      <c r="M112" s="141" t="s">
        <v>3</v>
      </c>
      <c r="N112" s="142" t="s">
        <v>45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88</v>
      </c>
      <c r="AT112" s="145" t="s">
        <v>184</v>
      </c>
      <c r="AU112" s="145" t="s">
        <v>82</v>
      </c>
      <c r="AY112" s="18" t="s">
        <v>179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8" t="s">
        <v>78</v>
      </c>
      <c r="BK112" s="146">
        <f>ROUND(I112*H112,2)</f>
        <v>0</v>
      </c>
      <c r="BL112" s="18" t="s">
        <v>88</v>
      </c>
      <c r="BM112" s="145" t="s">
        <v>1634</v>
      </c>
    </row>
    <row r="113" spans="2:65" s="1" customFormat="1" ht="19.5">
      <c r="B113" s="33"/>
      <c r="D113" s="147" t="s">
        <v>189</v>
      </c>
      <c r="F113" s="148" t="s">
        <v>1633</v>
      </c>
      <c r="I113" s="149"/>
      <c r="L113" s="33"/>
      <c r="M113" s="150"/>
      <c r="T113" s="54"/>
      <c r="AT113" s="18" t="s">
        <v>189</v>
      </c>
      <c r="AU113" s="18" t="s">
        <v>82</v>
      </c>
    </row>
    <row r="114" spans="2:65" s="1" customFormat="1" ht="24.2" customHeight="1">
      <c r="B114" s="133"/>
      <c r="C114" s="134" t="s">
        <v>283</v>
      </c>
      <c r="D114" s="134" t="s">
        <v>184</v>
      </c>
      <c r="E114" s="135" t="s">
        <v>1635</v>
      </c>
      <c r="F114" s="136" t="s">
        <v>1636</v>
      </c>
      <c r="G114" s="137" t="s">
        <v>364</v>
      </c>
      <c r="H114" s="138">
        <v>4</v>
      </c>
      <c r="I114" s="139"/>
      <c r="J114" s="140">
        <f>ROUND(I114*H114,2)</f>
        <v>0</v>
      </c>
      <c r="K114" s="136" t="s">
        <v>3</v>
      </c>
      <c r="L114" s="33"/>
      <c r="M114" s="141" t="s">
        <v>3</v>
      </c>
      <c r="N114" s="142" t="s">
        <v>45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88</v>
      </c>
      <c r="AT114" s="145" t="s">
        <v>184</v>
      </c>
      <c r="AU114" s="145" t="s">
        <v>82</v>
      </c>
      <c r="AY114" s="18" t="s">
        <v>179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8" t="s">
        <v>78</v>
      </c>
      <c r="BK114" s="146">
        <f>ROUND(I114*H114,2)</f>
        <v>0</v>
      </c>
      <c r="BL114" s="18" t="s">
        <v>88</v>
      </c>
      <c r="BM114" s="145" t="s">
        <v>1637</v>
      </c>
    </row>
    <row r="115" spans="2:65" s="1" customFormat="1" ht="19.5">
      <c r="B115" s="33"/>
      <c r="D115" s="147" t="s">
        <v>189</v>
      </c>
      <c r="F115" s="148" t="s">
        <v>1636</v>
      </c>
      <c r="I115" s="149"/>
      <c r="L115" s="33"/>
      <c r="M115" s="150"/>
      <c r="T115" s="54"/>
      <c r="AT115" s="18" t="s">
        <v>189</v>
      </c>
      <c r="AU115" s="18" t="s">
        <v>82</v>
      </c>
    </row>
    <row r="116" spans="2:65" s="1" customFormat="1" ht="24.2" customHeight="1">
      <c r="B116" s="133"/>
      <c r="C116" s="134" t="s">
        <v>287</v>
      </c>
      <c r="D116" s="134" t="s">
        <v>184</v>
      </c>
      <c r="E116" s="135" t="s">
        <v>1638</v>
      </c>
      <c r="F116" s="136" t="s">
        <v>1639</v>
      </c>
      <c r="G116" s="137" t="s">
        <v>364</v>
      </c>
      <c r="H116" s="138">
        <v>4</v>
      </c>
      <c r="I116" s="139"/>
      <c r="J116" s="140">
        <f>ROUND(I116*H116,2)</f>
        <v>0</v>
      </c>
      <c r="K116" s="136" t="s">
        <v>3</v>
      </c>
      <c r="L116" s="33"/>
      <c r="M116" s="141" t="s">
        <v>3</v>
      </c>
      <c r="N116" s="142" t="s">
        <v>45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88</v>
      </c>
      <c r="AT116" s="145" t="s">
        <v>184</v>
      </c>
      <c r="AU116" s="145" t="s">
        <v>82</v>
      </c>
      <c r="AY116" s="18" t="s">
        <v>179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8" t="s">
        <v>78</v>
      </c>
      <c r="BK116" s="146">
        <f>ROUND(I116*H116,2)</f>
        <v>0</v>
      </c>
      <c r="BL116" s="18" t="s">
        <v>88</v>
      </c>
      <c r="BM116" s="145" t="s">
        <v>1640</v>
      </c>
    </row>
    <row r="117" spans="2:65" s="1" customFormat="1" ht="19.5">
      <c r="B117" s="33"/>
      <c r="D117" s="147" t="s">
        <v>189</v>
      </c>
      <c r="F117" s="148" t="s">
        <v>1639</v>
      </c>
      <c r="I117" s="149"/>
      <c r="L117" s="33"/>
      <c r="M117" s="150"/>
      <c r="T117" s="54"/>
      <c r="AT117" s="18" t="s">
        <v>189</v>
      </c>
      <c r="AU117" s="18" t="s">
        <v>82</v>
      </c>
    </row>
    <row r="118" spans="2:65" s="1" customFormat="1" ht="16.5" customHeight="1">
      <c r="B118" s="133"/>
      <c r="C118" s="134" t="s">
        <v>291</v>
      </c>
      <c r="D118" s="134" t="s">
        <v>184</v>
      </c>
      <c r="E118" s="135" t="s">
        <v>1641</v>
      </c>
      <c r="F118" s="136" t="s">
        <v>1642</v>
      </c>
      <c r="G118" s="137" t="s">
        <v>364</v>
      </c>
      <c r="H118" s="138">
        <v>8</v>
      </c>
      <c r="I118" s="139"/>
      <c r="J118" s="140">
        <f>ROUND(I118*H118,2)</f>
        <v>0</v>
      </c>
      <c r="K118" s="136" t="s">
        <v>3</v>
      </c>
      <c r="L118" s="33"/>
      <c r="M118" s="141" t="s">
        <v>3</v>
      </c>
      <c r="N118" s="142" t="s">
        <v>45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88</v>
      </c>
      <c r="AT118" s="145" t="s">
        <v>184</v>
      </c>
      <c r="AU118" s="145" t="s">
        <v>82</v>
      </c>
      <c r="AY118" s="18" t="s">
        <v>179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8" t="s">
        <v>78</v>
      </c>
      <c r="BK118" s="146">
        <f>ROUND(I118*H118,2)</f>
        <v>0</v>
      </c>
      <c r="BL118" s="18" t="s">
        <v>88</v>
      </c>
      <c r="BM118" s="145" t="s">
        <v>1643</v>
      </c>
    </row>
    <row r="119" spans="2:65" s="1" customFormat="1">
      <c r="B119" s="33"/>
      <c r="D119" s="147" t="s">
        <v>189</v>
      </c>
      <c r="F119" s="148" t="s">
        <v>1642</v>
      </c>
      <c r="I119" s="149"/>
      <c r="L119" s="33"/>
      <c r="M119" s="150"/>
      <c r="T119" s="54"/>
      <c r="AT119" s="18" t="s">
        <v>189</v>
      </c>
      <c r="AU119" s="18" t="s">
        <v>82</v>
      </c>
    </row>
    <row r="120" spans="2:65" s="1" customFormat="1" ht="24.2" customHeight="1">
      <c r="B120" s="133"/>
      <c r="C120" s="134" t="s">
        <v>295</v>
      </c>
      <c r="D120" s="134" t="s">
        <v>184</v>
      </c>
      <c r="E120" s="135" t="s">
        <v>1644</v>
      </c>
      <c r="F120" s="136" t="s">
        <v>1645</v>
      </c>
      <c r="G120" s="137" t="s">
        <v>364</v>
      </c>
      <c r="H120" s="138">
        <v>51</v>
      </c>
      <c r="I120" s="139"/>
      <c r="J120" s="140">
        <f>ROUND(I120*H120,2)</f>
        <v>0</v>
      </c>
      <c r="K120" s="136" t="s">
        <v>3</v>
      </c>
      <c r="L120" s="33"/>
      <c r="M120" s="141" t="s">
        <v>3</v>
      </c>
      <c r="N120" s="142" t="s">
        <v>45</v>
      </c>
      <c r="P120" s="143">
        <f>O120*H120</f>
        <v>0</v>
      </c>
      <c r="Q120" s="143">
        <v>0</v>
      </c>
      <c r="R120" s="143">
        <f>Q120*H120</f>
        <v>0</v>
      </c>
      <c r="S120" s="143">
        <v>0</v>
      </c>
      <c r="T120" s="144">
        <f>S120*H120</f>
        <v>0</v>
      </c>
      <c r="AR120" s="145" t="s">
        <v>88</v>
      </c>
      <c r="AT120" s="145" t="s">
        <v>184</v>
      </c>
      <c r="AU120" s="145" t="s">
        <v>82</v>
      </c>
      <c r="AY120" s="18" t="s">
        <v>179</v>
      </c>
      <c r="BE120" s="146">
        <f>IF(N120="základní",J120,0)</f>
        <v>0</v>
      </c>
      <c r="BF120" s="146">
        <f>IF(N120="snížená",J120,0)</f>
        <v>0</v>
      </c>
      <c r="BG120" s="146">
        <f>IF(N120="zákl. přenesená",J120,0)</f>
        <v>0</v>
      </c>
      <c r="BH120" s="146">
        <f>IF(N120="sníž. přenesená",J120,0)</f>
        <v>0</v>
      </c>
      <c r="BI120" s="146">
        <f>IF(N120="nulová",J120,0)</f>
        <v>0</v>
      </c>
      <c r="BJ120" s="18" t="s">
        <v>78</v>
      </c>
      <c r="BK120" s="146">
        <f>ROUND(I120*H120,2)</f>
        <v>0</v>
      </c>
      <c r="BL120" s="18" t="s">
        <v>88</v>
      </c>
      <c r="BM120" s="145" t="s">
        <v>1646</v>
      </c>
    </row>
    <row r="121" spans="2:65" s="1" customFormat="1" ht="19.5">
      <c r="B121" s="33"/>
      <c r="D121" s="147" t="s">
        <v>189</v>
      </c>
      <c r="F121" s="148" t="s">
        <v>1645</v>
      </c>
      <c r="I121" s="149"/>
      <c r="L121" s="33"/>
      <c r="M121" s="150"/>
      <c r="T121" s="54"/>
      <c r="AT121" s="18" t="s">
        <v>189</v>
      </c>
      <c r="AU121" s="18" t="s">
        <v>82</v>
      </c>
    </row>
    <row r="122" spans="2:65" s="1" customFormat="1" ht="24.2" customHeight="1">
      <c r="B122" s="133"/>
      <c r="C122" s="134" t="s">
        <v>299</v>
      </c>
      <c r="D122" s="134" t="s">
        <v>184</v>
      </c>
      <c r="E122" s="135" t="s">
        <v>1647</v>
      </c>
      <c r="F122" s="136" t="s">
        <v>1639</v>
      </c>
      <c r="G122" s="137" t="s">
        <v>364</v>
      </c>
      <c r="H122" s="138">
        <v>51</v>
      </c>
      <c r="I122" s="139"/>
      <c r="J122" s="140">
        <f>ROUND(I122*H122,2)</f>
        <v>0</v>
      </c>
      <c r="K122" s="136" t="s">
        <v>3</v>
      </c>
      <c r="L122" s="33"/>
      <c r="M122" s="141" t="s">
        <v>3</v>
      </c>
      <c r="N122" s="142" t="s">
        <v>45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88</v>
      </c>
      <c r="AT122" s="145" t="s">
        <v>184</v>
      </c>
      <c r="AU122" s="145" t="s">
        <v>82</v>
      </c>
      <c r="AY122" s="18" t="s">
        <v>179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8" t="s">
        <v>78</v>
      </c>
      <c r="BK122" s="146">
        <f>ROUND(I122*H122,2)</f>
        <v>0</v>
      </c>
      <c r="BL122" s="18" t="s">
        <v>88</v>
      </c>
      <c r="BM122" s="145" t="s">
        <v>1648</v>
      </c>
    </row>
    <row r="123" spans="2:65" s="1" customFormat="1" ht="19.5">
      <c r="B123" s="33"/>
      <c r="D123" s="147" t="s">
        <v>189</v>
      </c>
      <c r="F123" s="148" t="s">
        <v>1639</v>
      </c>
      <c r="I123" s="149"/>
      <c r="L123" s="33"/>
      <c r="M123" s="150"/>
      <c r="T123" s="54"/>
      <c r="AT123" s="18" t="s">
        <v>189</v>
      </c>
      <c r="AU123" s="18" t="s">
        <v>82</v>
      </c>
    </row>
    <row r="124" spans="2:65" s="1" customFormat="1" ht="16.5" customHeight="1">
      <c r="B124" s="133"/>
      <c r="C124" s="134" t="s">
        <v>304</v>
      </c>
      <c r="D124" s="134" t="s">
        <v>184</v>
      </c>
      <c r="E124" s="135" t="s">
        <v>1649</v>
      </c>
      <c r="F124" s="136" t="s">
        <v>1642</v>
      </c>
      <c r="G124" s="137" t="s">
        <v>364</v>
      </c>
      <c r="H124" s="138">
        <v>102</v>
      </c>
      <c r="I124" s="139"/>
      <c r="J124" s="140">
        <f>ROUND(I124*H124,2)</f>
        <v>0</v>
      </c>
      <c r="K124" s="136" t="s">
        <v>3</v>
      </c>
      <c r="L124" s="33"/>
      <c r="M124" s="141" t="s">
        <v>3</v>
      </c>
      <c r="N124" s="142" t="s">
        <v>45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88</v>
      </c>
      <c r="AT124" s="145" t="s">
        <v>184</v>
      </c>
      <c r="AU124" s="145" t="s">
        <v>82</v>
      </c>
      <c r="AY124" s="18" t="s">
        <v>179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8" t="s">
        <v>78</v>
      </c>
      <c r="BK124" s="146">
        <f>ROUND(I124*H124,2)</f>
        <v>0</v>
      </c>
      <c r="BL124" s="18" t="s">
        <v>88</v>
      </c>
      <c r="BM124" s="145" t="s">
        <v>1650</v>
      </c>
    </row>
    <row r="125" spans="2:65" s="1" customFormat="1">
      <c r="B125" s="33"/>
      <c r="D125" s="147" t="s">
        <v>189</v>
      </c>
      <c r="F125" s="148" t="s">
        <v>1642</v>
      </c>
      <c r="I125" s="149"/>
      <c r="L125" s="33"/>
      <c r="M125" s="150"/>
      <c r="T125" s="54"/>
      <c r="AT125" s="18" t="s">
        <v>189</v>
      </c>
      <c r="AU125" s="18" t="s">
        <v>82</v>
      </c>
    </row>
    <row r="126" spans="2:65" s="1" customFormat="1" ht="33" customHeight="1">
      <c r="B126" s="133"/>
      <c r="C126" s="134" t="s">
        <v>315</v>
      </c>
      <c r="D126" s="134" t="s">
        <v>184</v>
      </c>
      <c r="E126" s="135" t="s">
        <v>1651</v>
      </c>
      <c r="F126" s="136" t="s">
        <v>1652</v>
      </c>
      <c r="G126" s="137" t="s">
        <v>364</v>
      </c>
      <c r="H126" s="138">
        <v>34</v>
      </c>
      <c r="I126" s="139"/>
      <c r="J126" s="140">
        <f>ROUND(I126*H126,2)</f>
        <v>0</v>
      </c>
      <c r="K126" s="136" t="s">
        <v>3</v>
      </c>
      <c r="L126" s="33"/>
      <c r="M126" s="141" t="s">
        <v>3</v>
      </c>
      <c r="N126" s="142" t="s">
        <v>45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88</v>
      </c>
      <c r="AT126" s="145" t="s">
        <v>184</v>
      </c>
      <c r="AU126" s="145" t="s">
        <v>82</v>
      </c>
      <c r="AY126" s="18" t="s">
        <v>179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8" t="s">
        <v>78</v>
      </c>
      <c r="BK126" s="146">
        <f>ROUND(I126*H126,2)</f>
        <v>0</v>
      </c>
      <c r="BL126" s="18" t="s">
        <v>88</v>
      </c>
      <c r="BM126" s="145" t="s">
        <v>1653</v>
      </c>
    </row>
    <row r="127" spans="2:65" s="1" customFormat="1" ht="19.5">
      <c r="B127" s="33"/>
      <c r="D127" s="147" t="s">
        <v>189</v>
      </c>
      <c r="F127" s="148" t="s">
        <v>1652</v>
      </c>
      <c r="I127" s="149"/>
      <c r="L127" s="33"/>
      <c r="M127" s="150"/>
      <c r="T127" s="54"/>
      <c r="AT127" s="18" t="s">
        <v>189</v>
      </c>
      <c r="AU127" s="18" t="s">
        <v>82</v>
      </c>
    </row>
    <row r="128" spans="2:65" s="1" customFormat="1" ht="24.2" customHeight="1">
      <c r="B128" s="133"/>
      <c r="C128" s="134" t="s">
        <v>8</v>
      </c>
      <c r="D128" s="134" t="s">
        <v>184</v>
      </c>
      <c r="E128" s="135" t="s">
        <v>1654</v>
      </c>
      <c r="F128" s="136" t="s">
        <v>1655</v>
      </c>
      <c r="G128" s="137" t="s">
        <v>364</v>
      </c>
      <c r="H128" s="138">
        <v>20</v>
      </c>
      <c r="I128" s="139"/>
      <c r="J128" s="140">
        <f>ROUND(I128*H128,2)</f>
        <v>0</v>
      </c>
      <c r="K128" s="136" t="s">
        <v>3</v>
      </c>
      <c r="L128" s="33"/>
      <c r="M128" s="141" t="s">
        <v>3</v>
      </c>
      <c r="N128" s="142" t="s">
        <v>45</v>
      </c>
      <c r="P128" s="143">
        <f>O128*H128</f>
        <v>0</v>
      </c>
      <c r="Q128" s="143">
        <v>0</v>
      </c>
      <c r="R128" s="143">
        <f>Q128*H128</f>
        <v>0</v>
      </c>
      <c r="S128" s="143">
        <v>0</v>
      </c>
      <c r="T128" s="144">
        <f>S128*H128</f>
        <v>0</v>
      </c>
      <c r="AR128" s="145" t="s">
        <v>88</v>
      </c>
      <c r="AT128" s="145" t="s">
        <v>184</v>
      </c>
      <c r="AU128" s="145" t="s">
        <v>82</v>
      </c>
      <c r="AY128" s="18" t="s">
        <v>179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8" t="s">
        <v>78</v>
      </c>
      <c r="BK128" s="146">
        <f>ROUND(I128*H128,2)</f>
        <v>0</v>
      </c>
      <c r="BL128" s="18" t="s">
        <v>88</v>
      </c>
      <c r="BM128" s="145" t="s">
        <v>1656</v>
      </c>
    </row>
    <row r="129" spans="2:65" s="1" customFormat="1" ht="19.5">
      <c r="B129" s="33"/>
      <c r="D129" s="147" t="s">
        <v>189</v>
      </c>
      <c r="F129" s="148" t="s">
        <v>1655</v>
      </c>
      <c r="I129" s="149"/>
      <c r="L129" s="33"/>
      <c r="M129" s="150"/>
      <c r="T129" s="54"/>
      <c r="AT129" s="18" t="s">
        <v>189</v>
      </c>
      <c r="AU129" s="18" t="s">
        <v>82</v>
      </c>
    </row>
    <row r="130" spans="2:65" s="1" customFormat="1" ht="24.2" customHeight="1">
      <c r="B130" s="133"/>
      <c r="C130" s="134" t="s">
        <v>341</v>
      </c>
      <c r="D130" s="134" t="s">
        <v>184</v>
      </c>
      <c r="E130" s="135" t="s">
        <v>1657</v>
      </c>
      <c r="F130" s="136" t="s">
        <v>1658</v>
      </c>
      <c r="G130" s="137" t="s">
        <v>364</v>
      </c>
      <c r="H130" s="138">
        <v>28</v>
      </c>
      <c r="I130" s="139"/>
      <c r="J130" s="140">
        <f>ROUND(I130*H130,2)</f>
        <v>0</v>
      </c>
      <c r="K130" s="136" t="s">
        <v>3</v>
      </c>
      <c r="L130" s="33"/>
      <c r="M130" s="141" t="s">
        <v>3</v>
      </c>
      <c r="N130" s="142" t="s">
        <v>45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88</v>
      </c>
      <c r="AT130" s="145" t="s">
        <v>184</v>
      </c>
      <c r="AU130" s="145" t="s">
        <v>82</v>
      </c>
      <c r="AY130" s="18" t="s">
        <v>179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8" t="s">
        <v>78</v>
      </c>
      <c r="BK130" s="146">
        <f>ROUND(I130*H130,2)</f>
        <v>0</v>
      </c>
      <c r="BL130" s="18" t="s">
        <v>88</v>
      </c>
      <c r="BM130" s="145" t="s">
        <v>1659</v>
      </c>
    </row>
    <row r="131" spans="2:65" s="1" customFormat="1" ht="19.5">
      <c r="B131" s="33"/>
      <c r="D131" s="147" t="s">
        <v>189</v>
      </c>
      <c r="F131" s="148" t="s">
        <v>1658</v>
      </c>
      <c r="I131" s="149"/>
      <c r="L131" s="33"/>
      <c r="M131" s="150"/>
      <c r="T131" s="54"/>
      <c r="AT131" s="18" t="s">
        <v>189</v>
      </c>
      <c r="AU131" s="18" t="s">
        <v>82</v>
      </c>
    </row>
    <row r="132" spans="2:65" s="1" customFormat="1" ht="24.2" customHeight="1">
      <c r="B132" s="133"/>
      <c r="C132" s="134" t="s">
        <v>347</v>
      </c>
      <c r="D132" s="134" t="s">
        <v>184</v>
      </c>
      <c r="E132" s="135" t="s">
        <v>1660</v>
      </c>
      <c r="F132" s="136" t="s">
        <v>1639</v>
      </c>
      <c r="G132" s="137" t="s">
        <v>364</v>
      </c>
      <c r="H132" s="138">
        <v>28</v>
      </c>
      <c r="I132" s="139"/>
      <c r="J132" s="140">
        <f>ROUND(I132*H132,2)</f>
        <v>0</v>
      </c>
      <c r="K132" s="136" t="s">
        <v>3</v>
      </c>
      <c r="L132" s="33"/>
      <c r="M132" s="141" t="s">
        <v>3</v>
      </c>
      <c r="N132" s="142" t="s">
        <v>45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88</v>
      </c>
      <c r="AT132" s="145" t="s">
        <v>184</v>
      </c>
      <c r="AU132" s="145" t="s">
        <v>82</v>
      </c>
      <c r="AY132" s="18" t="s">
        <v>179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8" t="s">
        <v>78</v>
      </c>
      <c r="BK132" s="146">
        <f>ROUND(I132*H132,2)</f>
        <v>0</v>
      </c>
      <c r="BL132" s="18" t="s">
        <v>88</v>
      </c>
      <c r="BM132" s="145" t="s">
        <v>1661</v>
      </c>
    </row>
    <row r="133" spans="2:65" s="1" customFormat="1" ht="19.5">
      <c r="B133" s="33"/>
      <c r="D133" s="147" t="s">
        <v>189</v>
      </c>
      <c r="F133" s="148" t="s">
        <v>1639</v>
      </c>
      <c r="I133" s="149"/>
      <c r="L133" s="33"/>
      <c r="M133" s="150"/>
      <c r="T133" s="54"/>
      <c r="AT133" s="18" t="s">
        <v>189</v>
      </c>
      <c r="AU133" s="18" t="s">
        <v>82</v>
      </c>
    </row>
    <row r="134" spans="2:65" s="1" customFormat="1" ht="16.5" customHeight="1">
      <c r="B134" s="133"/>
      <c r="C134" s="134" t="s">
        <v>353</v>
      </c>
      <c r="D134" s="134" t="s">
        <v>184</v>
      </c>
      <c r="E134" s="135" t="s">
        <v>1662</v>
      </c>
      <c r="F134" s="136" t="s">
        <v>1642</v>
      </c>
      <c r="G134" s="137" t="s">
        <v>364</v>
      </c>
      <c r="H134" s="138">
        <v>56</v>
      </c>
      <c r="I134" s="139"/>
      <c r="J134" s="140">
        <f>ROUND(I134*H134,2)</f>
        <v>0</v>
      </c>
      <c r="K134" s="136" t="s">
        <v>3</v>
      </c>
      <c r="L134" s="33"/>
      <c r="M134" s="141" t="s">
        <v>3</v>
      </c>
      <c r="N134" s="142" t="s">
        <v>45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88</v>
      </c>
      <c r="AT134" s="145" t="s">
        <v>184</v>
      </c>
      <c r="AU134" s="145" t="s">
        <v>82</v>
      </c>
      <c r="AY134" s="18" t="s">
        <v>179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8" t="s">
        <v>78</v>
      </c>
      <c r="BK134" s="146">
        <f>ROUND(I134*H134,2)</f>
        <v>0</v>
      </c>
      <c r="BL134" s="18" t="s">
        <v>88</v>
      </c>
      <c r="BM134" s="145" t="s">
        <v>1663</v>
      </c>
    </row>
    <row r="135" spans="2:65" s="1" customFormat="1">
      <c r="B135" s="33"/>
      <c r="D135" s="147" t="s">
        <v>189</v>
      </c>
      <c r="F135" s="148" t="s">
        <v>1642</v>
      </c>
      <c r="I135" s="149"/>
      <c r="L135" s="33"/>
      <c r="M135" s="150"/>
      <c r="T135" s="54"/>
      <c r="AT135" s="18" t="s">
        <v>189</v>
      </c>
      <c r="AU135" s="18" t="s">
        <v>82</v>
      </c>
    </row>
    <row r="136" spans="2:65" s="1" customFormat="1" ht="24.2" customHeight="1">
      <c r="B136" s="133"/>
      <c r="C136" s="134" t="s">
        <v>361</v>
      </c>
      <c r="D136" s="134" t="s">
        <v>184</v>
      </c>
      <c r="E136" s="135" t="s">
        <v>1664</v>
      </c>
      <c r="F136" s="136" t="s">
        <v>1665</v>
      </c>
      <c r="G136" s="137" t="s">
        <v>364</v>
      </c>
      <c r="H136" s="138">
        <v>35</v>
      </c>
      <c r="I136" s="139"/>
      <c r="J136" s="140">
        <f>ROUND(I136*H136,2)</f>
        <v>0</v>
      </c>
      <c r="K136" s="136" t="s">
        <v>3</v>
      </c>
      <c r="L136" s="33"/>
      <c r="M136" s="141" t="s">
        <v>3</v>
      </c>
      <c r="N136" s="142" t="s">
        <v>45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88</v>
      </c>
      <c r="AT136" s="145" t="s">
        <v>184</v>
      </c>
      <c r="AU136" s="145" t="s">
        <v>82</v>
      </c>
      <c r="AY136" s="18" t="s">
        <v>179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8" t="s">
        <v>78</v>
      </c>
      <c r="BK136" s="146">
        <f>ROUND(I136*H136,2)</f>
        <v>0</v>
      </c>
      <c r="BL136" s="18" t="s">
        <v>88</v>
      </c>
      <c r="BM136" s="145" t="s">
        <v>1666</v>
      </c>
    </row>
    <row r="137" spans="2:65" s="1" customFormat="1" ht="19.5">
      <c r="B137" s="33"/>
      <c r="D137" s="147" t="s">
        <v>189</v>
      </c>
      <c r="F137" s="148" t="s">
        <v>1665</v>
      </c>
      <c r="I137" s="149"/>
      <c r="L137" s="33"/>
      <c r="M137" s="150"/>
      <c r="T137" s="54"/>
      <c r="AT137" s="18" t="s">
        <v>189</v>
      </c>
      <c r="AU137" s="18" t="s">
        <v>82</v>
      </c>
    </row>
    <row r="138" spans="2:65" s="1" customFormat="1" ht="24.2" customHeight="1">
      <c r="B138" s="133"/>
      <c r="C138" s="134" t="s">
        <v>369</v>
      </c>
      <c r="D138" s="134" t="s">
        <v>184</v>
      </c>
      <c r="E138" s="135" t="s">
        <v>1667</v>
      </c>
      <c r="F138" s="136" t="s">
        <v>1668</v>
      </c>
      <c r="G138" s="137" t="s">
        <v>364</v>
      </c>
      <c r="H138" s="138">
        <v>9</v>
      </c>
      <c r="I138" s="139"/>
      <c r="J138" s="140">
        <f>ROUND(I138*H138,2)</f>
        <v>0</v>
      </c>
      <c r="K138" s="136" t="s">
        <v>3</v>
      </c>
      <c r="L138" s="33"/>
      <c r="M138" s="141" t="s">
        <v>3</v>
      </c>
      <c r="N138" s="142" t="s">
        <v>45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AR138" s="145" t="s">
        <v>88</v>
      </c>
      <c r="AT138" s="145" t="s">
        <v>184</v>
      </c>
      <c r="AU138" s="145" t="s">
        <v>82</v>
      </c>
      <c r="AY138" s="18" t="s">
        <v>179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8" t="s">
        <v>78</v>
      </c>
      <c r="BK138" s="146">
        <f>ROUND(I138*H138,2)</f>
        <v>0</v>
      </c>
      <c r="BL138" s="18" t="s">
        <v>88</v>
      </c>
      <c r="BM138" s="145" t="s">
        <v>1669</v>
      </c>
    </row>
    <row r="139" spans="2:65" s="1" customFormat="1" ht="19.5">
      <c r="B139" s="33"/>
      <c r="D139" s="147" t="s">
        <v>189</v>
      </c>
      <c r="F139" s="148" t="s">
        <v>1668</v>
      </c>
      <c r="I139" s="149"/>
      <c r="L139" s="33"/>
      <c r="M139" s="150"/>
      <c r="T139" s="54"/>
      <c r="AT139" s="18" t="s">
        <v>189</v>
      </c>
      <c r="AU139" s="18" t="s">
        <v>82</v>
      </c>
    </row>
    <row r="140" spans="2:65" s="1" customFormat="1" ht="24.2" customHeight="1">
      <c r="B140" s="133"/>
      <c r="C140" s="134" t="s">
        <v>374</v>
      </c>
      <c r="D140" s="134" t="s">
        <v>184</v>
      </c>
      <c r="E140" s="135" t="s">
        <v>1670</v>
      </c>
      <c r="F140" s="136" t="s">
        <v>1671</v>
      </c>
      <c r="G140" s="137" t="s">
        <v>364</v>
      </c>
      <c r="H140" s="138">
        <v>39</v>
      </c>
      <c r="I140" s="139"/>
      <c r="J140" s="140">
        <f>ROUND(I140*H140,2)</f>
        <v>0</v>
      </c>
      <c r="K140" s="136" t="s">
        <v>3</v>
      </c>
      <c r="L140" s="33"/>
      <c r="M140" s="141" t="s">
        <v>3</v>
      </c>
      <c r="N140" s="142" t="s">
        <v>45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88</v>
      </c>
      <c r="AT140" s="145" t="s">
        <v>184</v>
      </c>
      <c r="AU140" s="145" t="s">
        <v>82</v>
      </c>
      <c r="AY140" s="18" t="s">
        <v>179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8" t="s">
        <v>78</v>
      </c>
      <c r="BK140" s="146">
        <f>ROUND(I140*H140,2)</f>
        <v>0</v>
      </c>
      <c r="BL140" s="18" t="s">
        <v>88</v>
      </c>
      <c r="BM140" s="145" t="s">
        <v>1672</v>
      </c>
    </row>
    <row r="141" spans="2:65" s="1" customFormat="1" ht="19.5">
      <c r="B141" s="33"/>
      <c r="D141" s="147" t="s">
        <v>189</v>
      </c>
      <c r="F141" s="148" t="s">
        <v>1671</v>
      </c>
      <c r="I141" s="149"/>
      <c r="L141" s="33"/>
      <c r="M141" s="150"/>
      <c r="T141" s="54"/>
      <c r="AT141" s="18" t="s">
        <v>189</v>
      </c>
      <c r="AU141" s="18" t="s">
        <v>82</v>
      </c>
    </row>
    <row r="142" spans="2:65" s="1" customFormat="1" ht="24.2" customHeight="1">
      <c r="B142" s="133"/>
      <c r="C142" s="134" t="s">
        <v>379</v>
      </c>
      <c r="D142" s="134" t="s">
        <v>184</v>
      </c>
      <c r="E142" s="135" t="s">
        <v>1673</v>
      </c>
      <c r="F142" s="136" t="s">
        <v>1674</v>
      </c>
      <c r="G142" s="137" t="s">
        <v>364</v>
      </c>
      <c r="H142" s="138">
        <v>39</v>
      </c>
      <c r="I142" s="139"/>
      <c r="J142" s="140">
        <f>ROUND(I142*H142,2)</f>
        <v>0</v>
      </c>
      <c r="K142" s="136" t="s">
        <v>3</v>
      </c>
      <c r="L142" s="33"/>
      <c r="M142" s="141" t="s">
        <v>3</v>
      </c>
      <c r="N142" s="142" t="s">
        <v>45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AR142" s="145" t="s">
        <v>88</v>
      </c>
      <c r="AT142" s="145" t="s">
        <v>184</v>
      </c>
      <c r="AU142" s="145" t="s">
        <v>82</v>
      </c>
      <c r="AY142" s="18" t="s">
        <v>179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8" t="s">
        <v>78</v>
      </c>
      <c r="BK142" s="146">
        <f>ROUND(I142*H142,2)</f>
        <v>0</v>
      </c>
      <c r="BL142" s="18" t="s">
        <v>88</v>
      </c>
      <c r="BM142" s="145" t="s">
        <v>1675</v>
      </c>
    </row>
    <row r="143" spans="2:65" s="1" customFormat="1" ht="19.5">
      <c r="B143" s="33"/>
      <c r="D143" s="147" t="s">
        <v>189</v>
      </c>
      <c r="F143" s="148" t="s">
        <v>1674</v>
      </c>
      <c r="I143" s="149"/>
      <c r="L143" s="33"/>
      <c r="M143" s="150"/>
      <c r="T143" s="54"/>
      <c r="AT143" s="18" t="s">
        <v>189</v>
      </c>
      <c r="AU143" s="18" t="s">
        <v>82</v>
      </c>
    </row>
    <row r="144" spans="2:65" s="1" customFormat="1" ht="24.2" customHeight="1">
      <c r="B144" s="133"/>
      <c r="C144" s="134" t="s">
        <v>385</v>
      </c>
      <c r="D144" s="134" t="s">
        <v>184</v>
      </c>
      <c r="E144" s="135" t="s">
        <v>1676</v>
      </c>
      <c r="F144" s="136" t="s">
        <v>1677</v>
      </c>
      <c r="G144" s="137" t="s">
        <v>364</v>
      </c>
      <c r="H144" s="138">
        <v>6</v>
      </c>
      <c r="I144" s="139"/>
      <c r="J144" s="140">
        <f>ROUND(I144*H144,2)</f>
        <v>0</v>
      </c>
      <c r="K144" s="136" t="s">
        <v>3</v>
      </c>
      <c r="L144" s="33"/>
      <c r="M144" s="141" t="s">
        <v>3</v>
      </c>
      <c r="N144" s="142" t="s">
        <v>45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88</v>
      </c>
      <c r="AT144" s="145" t="s">
        <v>184</v>
      </c>
      <c r="AU144" s="145" t="s">
        <v>82</v>
      </c>
      <c r="AY144" s="18" t="s">
        <v>179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8" t="s">
        <v>78</v>
      </c>
      <c r="BK144" s="146">
        <f>ROUND(I144*H144,2)</f>
        <v>0</v>
      </c>
      <c r="BL144" s="18" t="s">
        <v>88</v>
      </c>
      <c r="BM144" s="145" t="s">
        <v>1678</v>
      </c>
    </row>
    <row r="145" spans="2:65" s="1" customFormat="1" ht="19.5">
      <c r="B145" s="33"/>
      <c r="D145" s="147" t="s">
        <v>189</v>
      </c>
      <c r="F145" s="148" t="s">
        <v>1677</v>
      </c>
      <c r="I145" s="149"/>
      <c r="L145" s="33"/>
      <c r="M145" s="150"/>
      <c r="T145" s="54"/>
      <c r="AT145" s="18" t="s">
        <v>189</v>
      </c>
      <c r="AU145" s="18" t="s">
        <v>82</v>
      </c>
    </row>
    <row r="146" spans="2:65" s="1" customFormat="1" ht="24.2" customHeight="1">
      <c r="B146" s="133"/>
      <c r="C146" s="134" t="s">
        <v>393</v>
      </c>
      <c r="D146" s="134" t="s">
        <v>184</v>
      </c>
      <c r="E146" s="135" t="s">
        <v>1679</v>
      </c>
      <c r="F146" s="136" t="s">
        <v>1680</v>
      </c>
      <c r="G146" s="137" t="s">
        <v>364</v>
      </c>
      <c r="H146" s="138">
        <v>1</v>
      </c>
      <c r="I146" s="139"/>
      <c r="J146" s="140">
        <f>ROUND(I146*H146,2)</f>
        <v>0</v>
      </c>
      <c r="K146" s="136" t="s">
        <v>3</v>
      </c>
      <c r="L146" s="33"/>
      <c r="M146" s="141" t="s">
        <v>3</v>
      </c>
      <c r="N146" s="142" t="s">
        <v>45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88</v>
      </c>
      <c r="AT146" s="145" t="s">
        <v>184</v>
      </c>
      <c r="AU146" s="145" t="s">
        <v>82</v>
      </c>
      <c r="AY146" s="18" t="s">
        <v>179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8" t="s">
        <v>78</v>
      </c>
      <c r="BK146" s="146">
        <f>ROUND(I146*H146,2)</f>
        <v>0</v>
      </c>
      <c r="BL146" s="18" t="s">
        <v>88</v>
      </c>
      <c r="BM146" s="145" t="s">
        <v>1681</v>
      </c>
    </row>
    <row r="147" spans="2:65" s="1" customFormat="1" ht="19.5">
      <c r="B147" s="33"/>
      <c r="D147" s="147" t="s">
        <v>189</v>
      </c>
      <c r="F147" s="148" t="s">
        <v>1680</v>
      </c>
      <c r="I147" s="149"/>
      <c r="L147" s="33"/>
      <c r="M147" s="150"/>
      <c r="T147" s="54"/>
      <c r="AT147" s="18" t="s">
        <v>189</v>
      </c>
      <c r="AU147" s="18" t="s">
        <v>82</v>
      </c>
    </row>
    <row r="148" spans="2:65" s="1" customFormat="1" ht="24.2" customHeight="1">
      <c r="B148" s="133"/>
      <c r="C148" s="134" t="s">
        <v>399</v>
      </c>
      <c r="D148" s="134" t="s">
        <v>184</v>
      </c>
      <c r="E148" s="135" t="s">
        <v>1682</v>
      </c>
      <c r="F148" s="136" t="s">
        <v>1683</v>
      </c>
      <c r="G148" s="137" t="s">
        <v>364</v>
      </c>
      <c r="H148" s="138">
        <v>6</v>
      </c>
      <c r="I148" s="139"/>
      <c r="J148" s="140">
        <f>ROUND(I148*H148,2)</f>
        <v>0</v>
      </c>
      <c r="K148" s="136" t="s">
        <v>3</v>
      </c>
      <c r="L148" s="33"/>
      <c r="M148" s="141" t="s">
        <v>3</v>
      </c>
      <c r="N148" s="142" t="s">
        <v>45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AR148" s="145" t="s">
        <v>88</v>
      </c>
      <c r="AT148" s="145" t="s">
        <v>184</v>
      </c>
      <c r="AU148" s="145" t="s">
        <v>82</v>
      </c>
      <c r="AY148" s="18" t="s">
        <v>179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8" t="s">
        <v>78</v>
      </c>
      <c r="BK148" s="146">
        <f>ROUND(I148*H148,2)</f>
        <v>0</v>
      </c>
      <c r="BL148" s="18" t="s">
        <v>88</v>
      </c>
      <c r="BM148" s="145" t="s">
        <v>1684</v>
      </c>
    </row>
    <row r="149" spans="2:65" s="1" customFormat="1">
      <c r="B149" s="33"/>
      <c r="D149" s="147" t="s">
        <v>189</v>
      </c>
      <c r="F149" s="148" t="s">
        <v>1683</v>
      </c>
      <c r="I149" s="149"/>
      <c r="L149" s="33"/>
      <c r="M149" s="150"/>
      <c r="T149" s="54"/>
      <c r="AT149" s="18" t="s">
        <v>189</v>
      </c>
      <c r="AU149" s="18" t="s">
        <v>82</v>
      </c>
    </row>
    <row r="150" spans="2:65" s="1" customFormat="1" ht="24.2" customHeight="1">
      <c r="B150" s="133"/>
      <c r="C150" s="134" t="s">
        <v>382</v>
      </c>
      <c r="D150" s="134" t="s">
        <v>184</v>
      </c>
      <c r="E150" s="135" t="s">
        <v>1685</v>
      </c>
      <c r="F150" s="136" t="s">
        <v>1686</v>
      </c>
      <c r="G150" s="137" t="s">
        <v>364</v>
      </c>
      <c r="H150" s="138">
        <v>2</v>
      </c>
      <c r="I150" s="139"/>
      <c r="J150" s="140">
        <f>ROUND(I150*H150,2)</f>
        <v>0</v>
      </c>
      <c r="K150" s="136" t="s">
        <v>3</v>
      </c>
      <c r="L150" s="33"/>
      <c r="M150" s="141" t="s">
        <v>3</v>
      </c>
      <c r="N150" s="142" t="s">
        <v>45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AR150" s="145" t="s">
        <v>88</v>
      </c>
      <c r="AT150" s="145" t="s">
        <v>184</v>
      </c>
      <c r="AU150" s="145" t="s">
        <v>82</v>
      </c>
      <c r="AY150" s="18" t="s">
        <v>179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8" t="s">
        <v>78</v>
      </c>
      <c r="BK150" s="146">
        <f>ROUND(I150*H150,2)</f>
        <v>0</v>
      </c>
      <c r="BL150" s="18" t="s">
        <v>88</v>
      </c>
      <c r="BM150" s="145" t="s">
        <v>1687</v>
      </c>
    </row>
    <row r="151" spans="2:65" s="1" customFormat="1" ht="19.5">
      <c r="B151" s="33"/>
      <c r="D151" s="147" t="s">
        <v>189</v>
      </c>
      <c r="F151" s="148" t="s">
        <v>1686</v>
      </c>
      <c r="I151" s="149"/>
      <c r="L151" s="33"/>
      <c r="M151" s="150"/>
      <c r="T151" s="54"/>
      <c r="AT151" s="18" t="s">
        <v>189</v>
      </c>
      <c r="AU151" s="18" t="s">
        <v>82</v>
      </c>
    </row>
    <row r="152" spans="2:65" s="1" customFormat="1" ht="24.2" customHeight="1">
      <c r="B152" s="133"/>
      <c r="C152" s="134" t="s">
        <v>411</v>
      </c>
      <c r="D152" s="134" t="s">
        <v>184</v>
      </c>
      <c r="E152" s="135" t="s">
        <v>1688</v>
      </c>
      <c r="F152" s="136" t="s">
        <v>1689</v>
      </c>
      <c r="G152" s="137" t="s">
        <v>364</v>
      </c>
      <c r="H152" s="138">
        <v>4</v>
      </c>
      <c r="I152" s="139"/>
      <c r="J152" s="140">
        <f>ROUND(I152*H152,2)</f>
        <v>0</v>
      </c>
      <c r="K152" s="136" t="s">
        <v>3</v>
      </c>
      <c r="L152" s="33"/>
      <c r="M152" s="141" t="s">
        <v>3</v>
      </c>
      <c r="N152" s="142" t="s">
        <v>45</v>
      </c>
      <c r="P152" s="143">
        <f>O152*H152</f>
        <v>0</v>
      </c>
      <c r="Q152" s="143">
        <v>0</v>
      </c>
      <c r="R152" s="143">
        <f>Q152*H152</f>
        <v>0</v>
      </c>
      <c r="S152" s="143">
        <v>0</v>
      </c>
      <c r="T152" s="144">
        <f>S152*H152</f>
        <v>0</v>
      </c>
      <c r="AR152" s="145" t="s">
        <v>88</v>
      </c>
      <c r="AT152" s="145" t="s">
        <v>184</v>
      </c>
      <c r="AU152" s="145" t="s">
        <v>82</v>
      </c>
      <c r="AY152" s="18" t="s">
        <v>179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8" t="s">
        <v>78</v>
      </c>
      <c r="BK152" s="146">
        <f>ROUND(I152*H152,2)</f>
        <v>0</v>
      </c>
      <c r="BL152" s="18" t="s">
        <v>88</v>
      </c>
      <c r="BM152" s="145" t="s">
        <v>1690</v>
      </c>
    </row>
    <row r="153" spans="2:65" s="1" customFormat="1" ht="19.5">
      <c r="B153" s="33"/>
      <c r="D153" s="147" t="s">
        <v>189</v>
      </c>
      <c r="F153" s="148" t="s">
        <v>1689</v>
      </c>
      <c r="I153" s="149"/>
      <c r="L153" s="33"/>
      <c r="M153" s="150"/>
      <c r="T153" s="54"/>
      <c r="AT153" s="18" t="s">
        <v>189</v>
      </c>
      <c r="AU153" s="18" t="s">
        <v>82</v>
      </c>
    </row>
    <row r="154" spans="2:65" s="1" customFormat="1" ht="16.5" customHeight="1">
      <c r="B154" s="133"/>
      <c r="C154" s="134" t="s">
        <v>417</v>
      </c>
      <c r="D154" s="134" t="s">
        <v>184</v>
      </c>
      <c r="E154" s="135" t="s">
        <v>1691</v>
      </c>
      <c r="F154" s="136" t="s">
        <v>1692</v>
      </c>
      <c r="G154" s="137" t="s">
        <v>364</v>
      </c>
      <c r="H154" s="138">
        <v>8</v>
      </c>
      <c r="I154" s="139"/>
      <c r="J154" s="140">
        <f>ROUND(I154*H154,2)</f>
        <v>0</v>
      </c>
      <c r="K154" s="136" t="s">
        <v>3</v>
      </c>
      <c r="L154" s="33"/>
      <c r="M154" s="141" t="s">
        <v>3</v>
      </c>
      <c r="N154" s="142" t="s">
        <v>45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88</v>
      </c>
      <c r="AT154" s="145" t="s">
        <v>184</v>
      </c>
      <c r="AU154" s="145" t="s">
        <v>82</v>
      </c>
      <c r="AY154" s="18" t="s">
        <v>179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8" t="s">
        <v>78</v>
      </c>
      <c r="BK154" s="146">
        <f>ROUND(I154*H154,2)</f>
        <v>0</v>
      </c>
      <c r="BL154" s="18" t="s">
        <v>88</v>
      </c>
      <c r="BM154" s="145" t="s">
        <v>1693</v>
      </c>
    </row>
    <row r="155" spans="2:65" s="1" customFormat="1">
      <c r="B155" s="33"/>
      <c r="D155" s="147" t="s">
        <v>189</v>
      </c>
      <c r="F155" s="148" t="s">
        <v>1692</v>
      </c>
      <c r="I155" s="149"/>
      <c r="L155" s="33"/>
      <c r="M155" s="150"/>
      <c r="T155" s="54"/>
      <c r="AT155" s="18" t="s">
        <v>189</v>
      </c>
      <c r="AU155" s="18" t="s">
        <v>82</v>
      </c>
    </row>
    <row r="156" spans="2:65" s="1" customFormat="1" ht="24.2" customHeight="1">
      <c r="B156" s="133"/>
      <c r="C156" s="134" t="s">
        <v>427</v>
      </c>
      <c r="D156" s="134" t="s">
        <v>184</v>
      </c>
      <c r="E156" s="135" t="s">
        <v>1694</v>
      </c>
      <c r="F156" s="136" t="s">
        <v>1639</v>
      </c>
      <c r="G156" s="137" t="s">
        <v>364</v>
      </c>
      <c r="H156" s="138">
        <v>4</v>
      </c>
      <c r="I156" s="139"/>
      <c r="J156" s="140">
        <f>ROUND(I156*H156,2)</f>
        <v>0</v>
      </c>
      <c r="K156" s="136" t="s">
        <v>3</v>
      </c>
      <c r="L156" s="33"/>
      <c r="M156" s="141" t="s">
        <v>3</v>
      </c>
      <c r="N156" s="142" t="s">
        <v>45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88</v>
      </c>
      <c r="AT156" s="145" t="s">
        <v>184</v>
      </c>
      <c r="AU156" s="145" t="s">
        <v>82</v>
      </c>
      <c r="AY156" s="18" t="s">
        <v>179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8" t="s">
        <v>78</v>
      </c>
      <c r="BK156" s="146">
        <f>ROUND(I156*H156,2)</f>
        <v>0</v>
      </c>
      <c r="BL156" s="18" t="s">
        <v>88</v>
      </c>
      <c r="BM156" s="145" t="s">
        <v>1695</v>
      </c>
    </row>
    <row r="157" spans="2:65" s="1" customFormat="1" ht="19.5">
      <c r="B157" s="33"/>
      <c r="D157" s="147" t="s">
        <v>189</v>
      </c>
      <c r="F157" s="148" t="s">
        <v>1639</v>
      </c>
      <c r="I157" s="149"/>
      <c r="L157" s="33"/>
      <c r="M157" s="150"/>
      <c r="T157" s="54"/>
      <c r="AT157" s="18" t="s">
        <v>189</v>
      </c>
      <c r="AU157" s="18" t="s">
        <v>82</v>
      </c>
    </row>
    <row r="158" spans="2:65" s="1" customFormat="1" ht="16.5" customHeight="1">
      <c r="B158" s="133"/>
      <c r="C158" s="134" t="s">
        <v>434</v>
      </c>
      <c r="D158" s="134" t="s">
        <v>184</v>
      </c>
      <c r="E158" s="135" t="s">
        <v>1696</v>
      </c>
      <c r="F158" s="136" t="s">
        <v>1697</v>
      </c>
      <c r="G158" s="137" t="s">
        <v>364</v>
      </c>
      <c r="H158" s="138">
        <v>8</v>
      </c>
      <c r="I158" s="139"/>
      <c r="J158" s="140">
        <f>ROUND(I158*H158,2)</f>
        <v>0</v>
      </c>
      <c r="K158" s="136" t="s">
        <v>3</v>
      </c>
      <c r="L158" s="33"/>
      <c r="M158" s="141" t="s">
        <v>3</v>
      </c>
      <c r="N158" s="142" t="s">
        <v>45</v>
      </c>
      <c r="P158" s="143">
        <f>O158*H158</f>
        <v>0</v>
      </c>
      <c r="Q158" s="143">
        <v>0</v>
      </c>
      <c r="R158" s="143">
        <f>Q158*H158</f>
        <v>0</v>
      </c>
      <c r="S158" s="143">
        <v>0</v>
      </c>
      <c r="T158" s="144">
        <f>S158*H158</f>
        <v>0</v>
      </c>
      <c r="AR158" s="145" t="s">
        <v>88</v>
      </c>
      <c r="AT158" s="145" t="s">
        <v>184</v>
      </c>
      <c r="AU158" s="145" t="s">
        <v>82</v>
      </c>
      <c r="AY158" s="18" t="s">
        <v>179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8" t="s">
        <v>78</v>
      </c>
      <c r="BK158" s="146">
        <f>ROUND(I158*H158,2)</f>
        <v>0</v>
      </c>
      <c r="BL158" s="18" t="s">
        <v>88</v>
      </c>
      <c r="BM158" s="145" t="s">
        <v>1698</v>
      </c>
    </row>
    <row r="159" spans="2:65" s="1" customFormat="1">
      <c r="B159" s="33"/>
      <c r="D159" s="147" t="s">
        <v>189</v>
      </c>
      <c r="F159" s="148" t="s">
        <v>1697</v>
      </c>
      <c r="I159" s="149"/>
      <c r="L159" s="33"/>
      <c r="M159" s="150"/>
      <c r="T159" s="54"/>
      <c r="AT159" s="18" t="s">
        <v>189</v>
      </c>
      <c r="AU159" s="18" t="s">
        <v>82</v>
      </c>
    </row>
    <row r="160" spans="2:65" s="1" customFormat="1" ht="24.2" customHeight="1">
      <c r="B160" s="133"/>
      <c r="C160" s="134" t="s">
        <v>441</v>
      </c>
      <c r="D160" s="134" t="s">
        <v>184</v>
      </c>
      <c r="E160" s="135" t="s">
        <v>1699</v>
      </c>
      <c r="F160" s="136" t="s">
        <v>1700</v>
      </c>
      <c r="G160" s="137" t="s">
        <v>364</v>
      </c>
      <c r="H160" s="138">
        <v>1</v>
      </c>
      <c r="I160" s="139"/>
      <c r="J160" s="140">
        <f>ROUND(I160*H160,2)</f>
        <v>0</v>
      </c>
      <c r="K160" s="136" t="s">
        <v>3</v>
      </c>
      <c r="L160" s="33"/>
      <c r="M160" s="141" t="s">
        <v>3</v>
      </c>
      <c r="N160" s="142" t="s">
        <v>45</v>
      </c>
      <c r="P160" s="143">
        <f>O160*H160</f>
        <v>0</v>
      </c>
      <c r="Q160" s="143">
        <v>0</v>
      </c>
      <c r="R160" s="143">
        <f>Q160*H160</f>
        <v>0</v>
      </c>
      <c r="S160" s="143">
        <v>0</v>
      </c>
      <c r="T160" s="144">
        <f>S160*H160</f>
        <v>0</v>
      </c>
      <c r="AR160" s="145" t="s">
        <v>88</v>
      </c>
      <c r="AT160" s="145" t="s">
        <v>184</v>
      </c>
      <c r="AU160" s="145" t="s">
        <v>82</v>
      </c>
      <c r="AY160" s="18" t="s">
        <v>179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8" t="s">
        <v>78</v>
      </c>
      <c r="BK160" s="146">
        <f>ROUND(I160*H160,2)</f>
        <v>0</v>
      </c>
      <c r="BL160" s="18" t="s">
        <v>88</v>
      </c>
      <c r="BM160" s="145" t="s">
        <v>1701</v>
      </c>
    </row>
    <row r="161" spans="2:65" s="1" customFormat="1" ht="19.5">
      <c r="B161" s="33"/>
      <c r="D161" s="147" t="s">
        <v>189</v>
      </c>
      <c r="F161" s="148" t="s">
        <v>1700</v>
      </c>
      <c r="I161" s="149"/>
      <c r="L161" s="33"/>
      <c r="M161" s="150"/>
      <c r="T161" s="54"/>
      <c r="AT161" s="18" t="s">
        <v>189</v>
      </c>
      <c r="AU161" s="18" t="s">
        <v>82</v>
      </c>
    </row>
    <row r="162" spans="2:65" s="1" customFormat="1" ht="16.5" customHeight="1">
      <c r="B162" s="133"/>
      <c r="C162" s="134" t="s">
        <v>448</v>
      </c>
      <c r="D162" s="134" t="s">
        <v>184</v>
      </c>
      <c r="E162" s="135" t="s">
        <v>1702</v>
      </c>
      <c r="F162" s="136" t="s">
        <v>1692</v>
      </c>
      <c r="G162" s="137" t="s">
        <v>364</v>
      </c>
      <c r="H162" s="138">
        <v>4</v>
      </c>
      <c r="I162" s="139"/>
      <c r="J162" s="140">
        <f>ROUND(I162*H162,2)</f>
        <v>0</v>
      </c>
      <c r="K162" s="136" t="s">
        <v>3</v>
      </c>
      <c r="L162" s="33"/>
      <c r="M162" s="141" t="s">
        <v>3</v>
      </c>
      <c r="N162" s="142" t="s">
        <v>45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AR162" s="145" t="s">
        <v>88</v>
      </c>
      <c r="AT162" s="145" t="s">
        <v>184</v>
      </c>
      <c r="AU162" s="145" t="s">
        <v>82</v>
      </c>
      <c r="AY162" s="18" t="s">
        <v>179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8" t="s">
        <v>78</v>
      </c>
      <c r="BK162" s="146">
        <f>ROUND(I162*H162,2)</f>
        <v>0</v>
      </c>
      <c r="BL162" s="18" t="s">
        <v>88</v>
      </c>
      <c r="BM162" s="145" t="s">
        <v>1703</v>
      </c>
    </row>
    <row r="163" spans="2:65" s="1" customFormat="1">
      <c r="B163" s="33"/>
      <c r="D163" s="147" t="s">
        <v>189</v>
      </c>
      <c r="F163" s="148" t="s">
        <v>1692</v>
      </c>
      <c r="I163" s="149"/>
      <c r="L163" s="33"/>
      <c r="M163" s="150"/>
      <c r="T163" s="54"/>
      <c r="AT163" s="18" t="s">
        <v>189</v>
      </c>
      <c r="AU163" s="18" t="s">
        <v>82</v>
      </c>
    </row>
    <row r="164" spans="2:65" s="1" customFormat="1" ht="24.2" customHeight="1">
      <c r="B164" s="133"/>
      <c r="C164" s="134" t="s">
        <v>455</v>
      </c>
      <c r="D164" s="134" t="s">
        <v>184</v>
      </c>
      <c r="E164" s="135" t="s">
        <v>1704</v>
      </c>
      <c r="F164" s="136" t="s">
        <v>1639</v>
      </c>
      <c r="G164" s="137" t="s">
        <v>364</v>
      </c>
      <c r="H164" s="138">
        <v>2</v>
      </c>
      <c r="I164" s="139"/>
      <c r="J164" s="140">
        <f>ROUND(I164*H164,2)</f>
        <v>0</v>
      </c>
      <c r="K164" s="136" t="s">
        <v>3</v>
      </c>
      <c r="L164" s="33"/>
      <c r="M164" s="141" t="s">
        <v>3</v>
      </c>
      <c r="N164" s="142" t="s">
        <v>45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AR164" s="145" t="s">
        <v>88</v>
      </c>
      <c r="AT164" s="145" t="s">
        <v>184</v>
      </c>
      <c r="AU164" s="145" t="s">
        <v>82</v>
      </c>
      <c r="AY164" s="18" t="s">
        <v>179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8" t="s">
        <v>78</v>
      </c>
      <c r="BK164" s="146">
        <f>ROUND(I164*H164,2)</f>
        <v>0</v>
      </c>
      <c r="BL164" s="18" t="s">
        <v>88</v>
      </c>
      <c r="BM164" s="145" t="s">
        <v>1705</v>
      </c>
    </row>
    <row r="165" spans="2:65" s="1" customFormat="1" ht="19.5">
      <c r="B165" s="33"/>
      <c r="D165" s="147" t="s">
        <v>189</v>
      </c>
      <c r="F165" s="148" t="s">
        <v>1639</v>
      </c>
      <c r="I165" s="149"/>
      <c r="L165" s="33"/>
      <c r="M165" s="150"/>
      <c r="T165" s="54"/>
      <c r="AT165" s="18" t="s">
        <v>189</v>
      </c>
      <c r="AU165" s="18" t="s">
        <v>82</v>
      </c>
    </row>
    <row r="166" spans="2:65" s="1" customFormat="1" ht="16.5" customHeight="1">
      <c r="B166" s="133"/>
      <c r="C166" s="134" t="s">
        <v>461</v>
      </c>
      <c r="D166" s="134" t="s">
        <v>184</v>
      </c>
      <c r="E166" s="135" t="s">
        <v>1706</v>
      </c>
      <c r="F166" s="136" t="s">
        <v>1697</v>
      </c>
      <c r="G166" s="137" t="s">
        <v>364</v>
      </c>
      <c r="H166" s="138">
        <v>4</v>
      </c>
      <c r="I166" s="139"/>
      <c r="J166" s="140">
        <f>ROUND(I166*H166,2)</f>
        <v>0</v>
      </c>
      <c r="K166" s="136" t="s">
        <v>3</v>
      </c>
      <c r="L166" s="33"/>
      <c r="M166" s="141" t="s">
        <v>3</v>
      </c>
      <c r="N166" s="142" t="s">
        <v>45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88</v>
      </c>
      <c r="AT166" s="145" t="s">
        <v>184</v>
      </c>
      <c r="AU166" s="145" t="s">
        <v>82</v>
      </c>
      <c r="AY166" s="18" t="s">
        <v>179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8" t="s">
        <v>78</v>
      </c>
      <c r="BK166" s="146">
        <f>ROUND(I166*H166,2)</f>
        <v>0</v>
      </c>
      <c r="BL166" s="18" t="s">
        <v>88</v>
      </c>
      <c r="BM166" s="145" t="s">
        <v>1707</v>
      </c>
    </row>
    <row r="167" spans="2:65" s="1" customFormat="1">
      <c r="B167" s="33"/>
      <c r="D167" s="147" t="s">
        <v>189</v>
      </c>
      <c r="F167" s="148" t="s">
        <v>1697</v>
      </c>
      <c r="I167" s="149"/>
      <c r="L167" s="33"/>
      <c r="M167" s="150"/>
      <c r="T167" s="54"/>
      <c r="AT167" s="18" t="s">
        <v>189</v>
      </c>
      <c r="AU167" s="18" t="s">
        <v>82</v>
      </c>
    </row>
    <row r="168" spans="2:65" s="1" customFormat="1" ht="24.2" customHeight="1">
      <c r="B168" s="133"/>
      <c r="C168" s="134" t="s">
        <v>467</v>
      </c>
      <c r="D168" s="134" t="s">
        <v>184</v>
      </c>
      <c r="E168" s="135" t="s">
        <v>1708</v>
      </c>
      <c r="F168" s="136" t="s">
        <v>1709</v>
      </c>
      <c r="G168" s="137" t="s">
        <v>364</v>
      </c>
      <c r="H168" s="138">
        <v>24</v>
      </c>
      <c r="I168" s="139"/>
      <c r="J168" s="140">
        <f>ROUND(I168*H168,2)</f>
        <v>0</v>
      </c>
      <c r="K168" s="136" t="s">
        <v>3</v>
      </c>
      <c r="L168" s="33"/>
      <c r="M168" s="141" t="s">
        <v>3</v>
      </c>
      <c r="N168" s="142" t="s">
        <v>45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AR168" s="145" t="s">
        <v>88</v>
      </c>
      <c r="AT168" s="145" t="s">
        <v>184</v>
      </c>
      <c r="AU168" s="145" t="s">
        <v>82</v>
      </c>
      <c r="AY168" s="18" t="s">
        <v>179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8" t="s">
        <v>78</v>
      </c>
      <c r="BK168" s="146">
        <f>ROUND(I168*H168,2)</f>
        <v>0</v>
      </c>
      <c r="BL168" s="18" t="s">
        <v>88</v>
      </c>
      <c r="BM168" s="145" t="s">
        <v>1710</v>
      </c>
    </row>
    <row r="169" spans="2:65" s="1" customFormat="1">
      <c r="B169" s="33"/>
      <c r="D169" s="147" t="s">
        <v>189</v>
      </c>
      <c r="F169" s="148" t="s">
        <v>1709</v>
      </c>
      <c r="I169" s="149"/>
      <c r="L169" s="33"/>
      <c r="M169" s="150"/>
      <c r="T169" s="54"/>
      <c r="AT169" s="18" t="s">
        <v>189</v>
      </c>
      <c r="AU169" s="18" t="s">
        <v>82</v>
      </c>
    </row>
    <row r="170" spans="2:65" s="1" customFormat="1" ht="24.2" customHeight="1">
      <c r="B170" s="133"/>
      <c r="C170" s="134" t="s">
        <v>473</v>
      </c>
      <c r="D170" s="134" t="s">
        <v>184</v>
      </c>
      <c r="E170" s="135" t="s">
        <v>1711</v>
      </c>
      <c r="F170" s="136" t="s">
        <v>1712</v>
      </c>
      <c r="G170" s="137" t="s">
        <v>364</v>
      </c>
      <c r="H170" s="138">
        <v>18</v>
      </c>
      <c r="I170" s="139"/>
      <c r="J170" s="140">
        <f>ROUND(I170*H170,2)</f>
        <v>0</v>
      </c>
      <c r="K170" s="136" t="s">
        <v>3</v>
      </c>
      <c r="L170" s="33"/>
      <c r="M170" s="141" t="s">
        <v>3</v>
      </c>
      <c r="N170" s="142" t="s">
        <v>45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AR170" s="145" t="s">
        <v>88</v>
      </c>
      <c r="AT170" s="145" t="s">
        <v>184</v>
      </c>
      <c r="AU170" s="145" t="s">
        <v>82</v>
      </c>
      <c r="AY170" s="18" t="s">
        <v>179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8" t="s">
        <v>78</v>
      </c>
      <c r="BK170" s="146">
        <f>ROUND(I170*H170,2)</f>
        <v>0</v>
      </c>
      <c r="BL170" s="18" t="s">
        <v>88</v>
      </c>
      <c r="BM170" s="145" t="s">
        <v>1713</v>
      </c>
    </row>
    <row r="171" spans="2:65" s="1" customFormat="1" ht="19.5">
      <c r="B171" s="33"/>
      <c r="D171" s="147" t="s">
        <v>189</v>
      </c>
      <c r="F171" s="148" t="s">
        <v>1712</v>
      </c>
      <c r="I171" s="149"/>
      <c r="L171" s="33"/>
      <c r="M171" s="150"/>
      <c r="T171" s="54"/>
      <c r="AT171" s="18" t="s">
        <v>189</v>
      </c>
      <c r="AU171" s="18" t="s">
        <v>82</v>
      </c>
    </row>
    <row r="172" spans="2:65" s="1" customFormat="1" ht="24.2" customHeight="1">
      <c r="B172" s="133"/>
      <c r="C172" s="134" t="s">
        <v>479</v>
      </c>
      <c r="D172" s="134" t="s">
        <v>184</v>
      </c>
      <c r="E172" s="135" t="s">
        <v>1714</v>
      </c>
      <c r="F172" s="136" t="s">
        <v>1715</v>
      </c>
      <c r="G172" s="137" t="s">
        <v>364</v>
      </c>
      <c r="H172" s="138">
        <v>12</v>
      </c>
      <c r="I172" s="139"/>
      <c r="J172" s="140">
        <f>ROUND(I172*H172,2)</f>
        <v>0</v>
      </c>
      <c r="K172" s="136" t="s">
        <v>3</v>
      </c>
      <c r="L172" s="33"/>
      <c r="M172" s="141" t="s">
        <v>3</v>
      </c>
      <c r="N172" s="142" t="s">
        <v>45</v>
      </c>
      <c r="P172" s="143">
        <f>O172*H172</f>
        <v>0</v>
      </c>
      <c r="Q172" s="143">
        <v>0</v>
      </c>
      <c r="R172" s="143">
        <f>Q172*H172</f>
        <v>0</v>
      </c>
      <c r="S172" s="143">
        <v>0</v>
      </c>
      <c r="T172" s="144">
        <f>S172*H172</f>
        <v>0</v>
      </c>
      <c r="AR172" s="145" t="s">
        <v>88</v>
      </c>
      <c r="AT172" s="145" t="s">
        <v>184</v>
      </c>
      <c r="AU172" s="145" t="s">
        <v>82</v>
      </c>
      <c r="AY172" s="18" t="s">
        <v>179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8" t="s">
        <v>78</v>
      </c>
      <c r="BK172" s="146">
        <f>ROUND(I172*H172,2)</f>
        <v>0</v>
      </c>
      <c r="BL172" s="18" t="s">
        <v>88</v>
      </c>
      <c r="BM172" s="145" t="s">
        <v>1716</v>
      </c>
    </row>
    <row r="173" spans="2:65" s="1" customFormat="1" ht="19.5">
      <c r="B173" s="33"/>
      <c r="D173" s="147" t="s">
        <v>189</v>
      </c>
      <c r="F173" s="148" t="s">
        <v>1715</v>
      </c>
      <c r="I173" s="149"/>
      <c r="L173" s="33"/>
      <c r="M173" s="150"/>
      <c r="T173" s="54"/>
      <c r="AT173" s="18" t="s">
        <v>189</v>
      </c>
      <c r="AU173" s="18" t="s">
        <v>82</v>
      </c>
    </row>
    <row r="174" spans="2:65" s="1" customFormat="1" ht="24.2" customHeight="1">
      <c r="B174" s="133"/>
      <c r="C174" s="134" t="s">
        <v>486</v>
      </c>
      <c r="D174" s="134" t="s">
        <v>184</v>
      </c>
      <c r="E174" s="135" t="s">
        <v>1717</v>
      </c>
      <c r="F174" s="136" t="s">
        <v>1718</v>
      </c>
      <c r="G174" s="137" t="s">
        <v>364</v>
      </c>
      <c r="H174" s="138">
        <v>5</v>
      </c>
      <c r="I174" s="139"/>
      <c r="J174" s="140">
        <f>ROUND(I174*H174,2)</f>
        <v>0</v>
      </c>
      <c r="K174" s="136" t="s">
        <v>3</v>
      </c>
      <c r="L174" s="33"/>
      <c r="M174" s="141" t="s">
        <v>3</v>
      </c>
      <c r="N174" s="142" t="s">
        <v>45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AR174" s="145" t="s">
        <v>88</v>
      </c>
      <c r="AT174" s="145" t="s">
        <v>184</v>
      </c>
      <c r="AU174" s="145" t="s">
        <v>82</v>
      </c>
      <c r="AY174" s="18" t="s">
        <v>179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8" t="s">
        <v>78</v>
      </c>
      <c r="BK174" s="146">
        <f>ROUND(I174*H174,2)</f>
        <v>0</v>
      </c>
      <c r="BL174" s="18" t="s">
        <v>88</v>
      </c>
      <c r="BM174" s="145" t="s">
        <v>1719</v>
      </c>
    </row>
    <row r="175" spans="2:65" s="1" customFormat="1" ht="19.5">
      <c r="B175" s="33"/>
      <c r="D175" s="147" t="s">
        <v>189</v>
      </c>
      <c r="F175" s="148" t="s">
        <v>1718</v>
      </c>
      <c r="I175" s="149"/>
      <c r="L175" s="33"/>
      <c r="M175" s="150"/>
      <c r="T175" s="54"/>
      <c r="AT175" s="18" t="s">
        <v>189</v>
      </c>
      <c r="AU175" s="18" t="s">
        <v>82</v>
      </c>
    </row>
    <row r="176" spans="2:65" s="1" customFormat="1" ht="24.2" customHeight="1">
      <c r="B176" s="133"/>
      <c r="C176" s="134" t="s">
        <v>492</v>
      </c>
      <c r="D176" s="134" t="s">
        <v>184</v>
      </c>
      <c r="E176" s="135" t="s">
        <v>1720</v>
      </c>
      <c r="F176" s="136" t="s">
        <v>1721</v>
      </c>
      <c r="G176" s="137" t="s">
        <v>364</v>
      </c>
      <c r="H176" s="138">
        <v>6</v>
      </c>
      <c r="I176" s="139"/>
      <c r="J176" s="140">
        <f>ROUND(I176*H176,2)</f>
        <v>0</v>
      </c>
      <c r="K176" s="136" t="s">
        <v>3</v>
      </c>
      <c r="L176" s="33"/>
      <c r="M176" s="141" t="s">
        <v>3</v>
      </c>
      <c r="N176" s="142" t="s">
        <v>45</v>
      </c>
      <c r="P176" s="143">
        <f>O176*H176</f>
        <v>0</v>
      </c>
      <c r="Q176" s="143">
        <v>0</v>
      </c>
      <c r="R176" s="143">
        <f>Q176*H176</f>
        <v>0</v>
      </c>
      <c r="S176" s="143">
        <v>0</v>
      </c>
      <c r="T176" s="144">
        <f>S176*H176</f>
        <v>0</v>
      </c>
      <c r="AR176" s="145" t="s">
        <v>88</v>
      </c>
      <c r="AT176" s="145" t="s">
        <v>184</v>
      </c>
      <c r="AU176" s="145" t="s">
        <v>82</v>
      </c>
      <c r="AY176" s="18" t="s">
        <v>179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8" t="s">
        <v>78</v>
      </c>
      <c r="BK176" s="146">
        <f>ROUND(I176*H176,2)</f>
        <v>0</v>
      </c>
      <c r="BL176" s="18" t="s">
        <v>88</v>
      </c>
      <c r="BM176" s="145" t="s">
        <v>1722</v>
      </c>
    </row>
    <row r="177" spans="2:65" s="1" customFormat="1" ht="19.5">
      <c r="B177" s="33"/>
      <c r="D177" s="147" t="s">
        <v>189</v>
      </c>
      <c r="F177" s="148" t="s">
        <v>1721</v>
      </c>
      <c r="I177" s="149"/>
      <c r="L177" s="33"/>
      <c r="M177" s="150"/>
      <c r="T177" s="54"/>
      <c r="AT177" s="18" t="s">
        <v>189</v>
      </c>
      <c r="AU177" s="18" t="s">
        <v>82</v>
      </c>
    </row>
    <row r="178" spans="2:65" s="1" customFormat="1" ht="24.2" customHeight="1">
      <c r="B178" s="133"/>
      <c r="C178" s="134" t="s">
        <v>500</v>
      </c>
      <c r="D178" s="134" t="s">
        <v>184</v>
      </c>
      <c r="E178" s="135" t="s">
        <v>1723</v>
      </c>
      <c r="F178" s="136" t="s">
        <v>1724</v>
      </c>
      <c r="G178" s="137" t="s">
        <v>364</v>
      </c>
      <c r="H178" s="138">
        <v>21</v>
      </c>
      <c r="I178" s="139"/>
      <c r="J178" s="140">
        <f>ROUND(I178*H178,2)</f>
        <v>0</v>
      </c>
      <c r="K178" s="136" t="s">
        <v>3</v>
      </c>
      <c r="L178" s="33"/>
      <c r="M178" s="141" t="s">
        <v>3</v>
      </c>
      <c r="N178" s="142" t="s">
        <v>45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AR178" s="145" t="s">
        <v>88</v>
      </c>
      <c r="AT178" s="145" t="s">
        <v>184</v>
      </c>
      <c r="AU178" s="145" t="s">
        <v>82</v>
      </c>
      <c r="AY178" s="18" t="s">
        <v>179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8" t="s">
        <v>78</v>
      </c>
      <c r="BK178" s="146">
        <f>ROUND(I178*H178,2)</f>
        <v>0</v>
      </c>
      <c r="BL178" s="18" t="s">
        <v>88</v>
      </c>
      <c r="BM178" s="145" t="s">
        <v>1725</v>
      </c>
    </row>
    <row r="179" spans="2:65" s="1" customFormat="1" ht="19.5">
      <c r="B179" s="33"/>
      <c r="D179" s="147" t="s">
        <v>189</v>
      </c>
      <c r="F179" s="148" t="s">
        <v>1724</v>
      </c>
      <c r="I179" s="149"/>
      <c r="L179" s="33"/>
      <c r="M179" s="150"/>
      <c r="T179" s="54"/>
      <c r="AT179" s="18" t="s">
        <v>189</v>
      </c>
      <c r="AU179" s="18" t="s">
        <v>82</v>
      </c>
    </row>
    <row r="180" spans="2:65" s="1" customFormat="1" ht="24.2" customHeight="1">
      <c r="B180" s="133"/>
      <c r="C180" s="134" t="s">
        <v>509</v>
      </c>
      <c r="D180" s="134" t="s">
        <v>184</v>
      </c>
      <c r="E180" s="135" t="s">
        <v>1726</v>
      </c>
      <c r="F180" s="136" t="s">
        <v>1727</v>
      </c>
      <c r="G180" s="137" t="s">
        <v>364</v>
      </c>
      <c r="H180" s="138">
        <v>6</v>
      </c>
      <c r="I180" s="139"/>
      <c r="J180" s="140">
        <f>ROUND(I180*H180,2)</f>
        <v>0</v>
      </c>
      <c r="K180" s="136" t="s">
        <v>3</v>
      </c>
      <c r="L180" s="33"/>
      <c r="M180" s="141" t="s">
        <v>3</v>
      </c>
      <c r="N180" s="142" t="s">
        <v>45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AR180" s="145" t="s">
        <v>88</v>
      </c>
      <c r="AT180" s="145" t="s">
        <v>184</v>
      </c>
      <c r="AU180" s="145" t="s">
        <v>82</v>
      </c>
      <c r="AY180" s="18" t="s">
        <v>179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8" t="s">
        <v>78</v>
      </c>
      <c r="BK180" s="146">
        <f>ROUND(I180*H180,2)</f>
        <v>0</v>
      </c>
      <c r="BL180" s="18" t="s">
        <v>88</v>
      </c>
      <c r="BM180" s="145" t="s">
        <v>1728</v>
      </c>
    </row>
    <row r="181" spans="2:65" s="1" customFormat="1">
      <c r="B181" s="33"/>
      <c r="D181" s="147" t="s">
        <v>189</v>
      </c>
      <c r="F181" s="148" t="s">
        <v>1727</v>
      </c>
      <c r="I181" s="149"/>
      <c r="L181" s="33"/>
      <c r="M181" s="150"/>
      <c r="T181" s="54"/>
      <c r="AT181" s="18" t="s">
        <v>189</v>
      </c>
      <c r="AU181" s="18" t="s">
        <v>82</v>
      </c>
    </row>
    <row r="182" spans="2:65" s="1" customFormat="1" ht="24.2" customHeight="1">
      <c r="B182" s="133"/>
      <c r="C182" s="134" t="s">
        <v>520</v>
      </c>
      <c r="D182" s="134" t="s">
        <v>184</v>
      </c>
      <c r="E182" s="135" t="s">
        <v>1729</v>
      </c>
      <c r="F182" s="136" t="s">
        <v>1730</v>
      </c>
      <c r="G182" s="137" t="s">
        <v>364</v>
      </c>
      <c r="H182" s="138">
        <v>2</v>
      </c>
      <c r="I182" s="139"/>
      <c r="J182" s="140">
        <f>ROUND(I182*H182,2)</f>
        <v>0</v>
      </c>
      <c r="K182" s="136" t="s">
        <v>3</v>
      </c>
      <c r="L182" s="33"/>
      <c r="M182" s="141" t="s">
        <v>3</v>
      </c>
      <c r="N182" s="142" t="s">
        <v>45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88</v>
      </c>
      <c r="AT182" s="145" t="s">
        <v>184</v>
      </c>
      <c r="AU182" s="145" t="s">
        <v>82</v>
      </c>
      <c r="AY182" s="18" t="s">
        <v>179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8" t="s">
        <v>78</v>
      </c>
      <c r="BK182" s="146">
        <f>ROUND(I182*H182,2)</f>
        <v>0</v>
      </c>
      <c r="BL182" s="18" t="s">
        <v>88</v>
      </c>
      <c r="BM182" s="145" t="s">
        <v>1731</v>
      </c>
    </row>
    <row r="183" spans="2:65" s="1" customFormat="1">
      <c r="B183" s="33"/>
      <c r="D183" s="147" t="s">
        <v>189</v>
      </c>
      <c r="F183" s="148" t="s">
        <v>1730</v>
      </c>
      <c r="I183" s="149"/>
      <c r="L183" s="33"/>
      <c r="M183" s="150"/>
      <c r="T183" s="54"/>
      <c r="AT183" s="18" t="s">
        <v>189</v>
      </c>
      <c r="AU183" s="18" t="s">
        <v>82</v>
      </c>
    </row>
    <row r="184" spans="2:65" s="1" customFormat="1" ht="24.2" customHeight="1">
      <c r="B184" s="133"/>
      <c r="C184" s="134" t="s">
        <v>528</v>
      </c>
      <c r="D184" s="134" t="s">
        <v>184</v>
      </c>
      <c r="E184" s="135" t="s">
        <v>1732</v>
      </c>
      <c r="F184" s="136" t="s">
        <v>1733</v>
      </c>
      <c r="G184" s="137" t="s">
        <v>364</v>
      </c>
      <c r="H184" s="138">
        <v>7</v>
      </c>
      <c r="I184" s="139"/>
      <c r="J184" s="140">
        <f>ROUND(I184*H184,2)</f>
        <v>0</v>
      </c>
      <c r="K184" s="136" t="s">
        <v>3</v>
      </c>
      <c r="L184" s="33"/>
      <c r="M184" s="141" t="s">
        <v>3</v>
      </c>
      <c r="N184" s="142" t="s">
        <v>45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AR184" s="145" t="s">
        <v>88</v>
      </c>
      <c r="AT184" s="145" t="s">
        <v>184</v>
      </c>
      <c r="AU184" s="145" t="s">
        <v>82</v>
      </c>
      <c r="AY184" s="18" t="s">
        <v>179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8" t="s">
        <v>78</v>
      </c>
      <c r="BK184" s="146">
        <f>ROUND(I184*H184,2)</f>
        <v>0</v>
      </c>
      <c r="BL184" s="18" t="s">
        <v>88</v>
      </c>
      <c r="BM184" s="145" t="s">
        <v>1734</v>
      </c>
    </row>
    <row r="185" spans="2:65" s="1" customFormat="1" ht="19.5">
      <c r="B185" s="33"/>
      <c r="D185" s="147" t="s">
        <v>189</v>
      </c>
      <c r="F185" s="148" t="s">
        <v>1733</v>
      </c>
      <c r="I185" s="149"/>
      <c r="L185" s="33"/>
      <c r="M185" s="150"/>
      <c r="T185" s="54"/>
      <c r="AT185" s="18" t="s">
        <v>189</v>
      </c>
      <c r="AU185" s="18" t="s">
        <v>82</v>
      </c>
    </row>
    <row r="186" spans="2:65" s="1" customFormat="1" ht="16.5" customHeight="1">
      <c r="B186" s="133"/>
      <c r="C186" s="134" t="s">
        <v>535</v>
      </c>
      <c r="D186" s="134" t="s">
        <v>184</v>
      </c>
      <c r="E186" s="135" t="s">
        <v>1735</v>
      </c>
      <c r="F186" s="136" t="s">
        <v>1736</v>
      </c>
      <c r="G186" s="137" t="s">
        <v>364</v>
      </c>
      <c r="H186" s="138">
        <v>158</v>
      </c>
      <c r="I186" s="139"/>
      <c r="J186" s="140">
        <f>ROUND(I186*H186,2)</f>
        <v>0</v>
      </c>
      <c r="K186" s="136" t="s">
        <v>3</v>
      </c>
      <c r="L186" s="33"/>
      <c r="M186" s="141" t="s">
        <v>3</v>
      </c>
      <c r="N186" s="142" t="s">
        <v>45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AR186" s="145" t="s">
        <v>88</v>
      </c>
      <c r="AT186" s="145" t="s">
        <v>184</v>
      </c>
      <c r="AU186" s="145" t="s">
        <v>82</v>
      </c>
      <c r="AY186" s="18" t="s">
        <v>179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8" t="s">
        <v>78</v>
      </c>
      <c r="BK186" s="146">
        <f>ROUND(I186*H186,2)</f>
        <v>0</v>
      </c>
      <c r="BL186" s="18" t="s">
        <v>88</v>
      </c>
      <c r="BM186" s="145" t="s">
        <v>1737</v>
      </c>
    </row>
    <row r="187" spans="2:65" s="1" customFormat="1">
      <c r="B187" s="33"/>
      <c r="D187" s="147" t="s">
        <v>189</v>
      </c>
      <c r="F187" s="148" t="s">
        <v>1736</v>
      </c>
      <c r="I187" s="149"/>
      <c r="L187" s="33"/>
      <c r="M187" s="150"/>
      <c r="T187" s="54"/>
      <c r="AT187" s="18" t="s">
        <v>189</v>
      </c>
      <c r="AU187" s="18" t="s">
        <v>82</v>
      </c>
    </row>
    <row r="188" spans="2:65" s="1" customFormat="1" ht="16.5" customHeight="1">
      <c r="B188" s="133"/>
      <c r="C188" s="134" t="s">
        <v>541</v>
      </c>
      <c r="D188" s="134" t="s">
        <v>184</v>
      </c>
      <c r="E188" s="135" t="s">
        <v>1738</v>
      </c>
      <c r="F188" s="136" t="s">
        <v>1739</v>
      </c>
      <c r="G188" s="137" t="s">
        <v>364</v>
      </c>
      <c r="H188" s="138">
        <v>186</v>
      </c>
      <c r="I188" s="139"/>
      <c r="J188" s="140">
        <f>ROUND(I188*H188,2)</f>
        <v>0</v>
      </c>
      <c r="K188" s="136" t="s">
        <v>3</v>
      </c>
      <c r="L188" s="33"/>
      <c r="M188" s="141" t="s">
        <v>3</v>
      </c>
      <c r="N188" s="142" t="s">
        <v>45</v>
      </c>
      <c r="P188" s="143">
        <f>O188*H188</f>
        <v>0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AR188" s="145" t="s">
        <v>88</v>
      </c>
      <c r="AT188" s="145" t="s">
        <v>184</v>
      </c>
      <c r="AU188" s="145" t="s">
        <v>82</v>
      </c>
      <c r="AY188" s="18" t="s">
        <v>179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8" t="s">
        <v>78</v>
      </c>
      <c r="BK188" s="146">
        <f>ROUND(I188*H188,2)</f>
        <v>0</v>
      </c>
      <c r="BL188" s="18" t="s">
        <v>88</v>
      </c>
      <c r="BM188" s="145" t="s">
        <v>1740</v>
      </c>
    </row>
    <row r="189" spans="2:65" s="1" customFormat="1">
      <c r="B189" s="33"/>
      <c r="D189" s="147" t="s">
        <v>189</v>
      </c>
      <c r="F189" s="148" t="s">
        <v>1739</v>
      </c>
      <c r="I189" s="149"/>
      <c r="L189" s="33"/>
      <c r="M189" s="150"/>
      <c r="T189" s="54"/>
      <c r="AT189" s="18" t="s">
        <v>189</v>
      </c>
      <c r="AU189" s="18" t="s">
        <v>82</v>
      </c>
    </row>
    <row r="190" spans="2:65" s="1" customFormat="1" ht="24.2" customHeight="1">
      <c r="B190" s="133"/>
      <c r="C190" s="134" t="s">
        <v>546</v>
      </c>
      <c r="D190" s="134" t="s">
        <v>184</v>
      </c>
      <c r="E190" s="135" t="s">
        <v>1741</v>
      </c>
      <c r="F190" s="136" t="s">
        <v>1742</v>
      </c>
      <c r="G190" s="137" t="s">
        <v>364</v>
      </c>
      <c r="H190" s="138">
        <v>40</v>
      </c>
      <c r="I190" s="139"/>
      <c r="J190" s="140">
        <f>ROUND(I190*H190,2)</f>
        <v>0</v>
      </c>
      <c r="K190" s="136" t="s">
        <v>3</v>
      </c>
      <c r="L190" s="33"/>
      <c r="M190" s="141" t="s">
        <v>3</v>
      </c>
      <c r="N190" s="142" t="s">
        <v>45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88</v>
      </c>
      <c r="AT190" s="145" t="s">
        <v>184</v>
      </c>
      <c r="AU190" s="145" t="s">
        <v>82</v>
      </c>
      <c r="AY190" s="18" t="s">
        <v>179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8" t="s">
        <v>78</v>
      </c>
      <c r="BK190" s="146">
        <f>ROUND(I190*H190,2)</f>
        <v>0</v>
      </c>
      <c r="BL190" s="18" t="s">
        <v>88</v>
      </c>
      <c r="BM190" s="145" t="s">
        <v>1743</v>
      </c>
    </row>
    <row r="191" spans="2:65" s="1" customFormat="1">
      <c r="B191" s="33"/>
      <c r="D191" s="147" t="s">
        <v>189</v>
      </c>
      <c r="F191" s="148" t="s">
        <v>1742</v>
      </c>
      <c r="I191" s="149"/>
      <c r="L191" s="33"/>
      <c r="M191" s="150"/>
      <c r="T191" s="54"/>
      <c r="AT191" s="18" t="s">
        <v>189</v>
      </c>
      <c r="AU191" s="18" t="s">
        <v>82</v>
      </c>
    </row>
    <row r="192" spans="2:65" s="1" customFormat="1" ht="16.5" customHeight="1">
      <c r="B192" s="133"/>
      <c r="C192" s="134" t="s">
        <v>552</v>
      </c>
      <c r="D192" s="134" t="s">
        <v>184</v>
      </c>
      <c r="E192" s="135" t="s">
        <v>1744</v>
      </c>
      <c r="F192" s="136" t="s">
        <v>1745</v>
      </c>
      <c r="G192" s="137" t="s">
        <v>364</v>
      </c>
      <c r="H192" s="138">
        <v>344</v>
      </c>
      <c r="I192" s="139"/>
      <c r="J192" s="140">
        <f>ROUND(I192*H192,2)</f>
        <v>0</v>
      </c>
      <c r="K192" s="136" t="s">
        <v>3</v>
      </c>
      <c r="L192" s="33"/>
      <c r="M192" s="141" t="s">
        <v>3</v>
      </c>
      <c r="N192" s="142" t="s">
        <v>45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88</v>
      </c>
      <c r="AT192" s="145" t="s">
        <v>184</v>
      </c>
      <c r="AU192" s="145" t="s">
        <v>82</v>
      </c>
      <c r="AY192" s="18" t="s">
        <v>179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8" t="s">
        <v>78</v>
      </c>
      <c r="BK192" s="146">
        <f>ROUND(I192*H192,2)</f>
        <v>0</v>
      </c>
      <c r="BL192" s="18" t="s">
        <v>88</v>
      </c>
      <c r="BM192" s="145" t="s">
        <v>1746</v>
      </c>
    </row>
    <row r="193" spans="2:65" s="1" customFormat="1">
      <c r="B193" s="33"/>
      <c r="D193" s="147" t="s">
        <v>189</v>
      </c>
      <c r="F193" s="148" t="s">
        <v>1745</v>
      </c>
      <c r="I193" s="149"/>
      <c r="L193" s="33"/>
      <c r="M193" s="150"/>
      <c r="T193" s="54"/>
      <c r="AT193" s="18" t="s">
        <v>189</v>
      </c>
      <c r="AU193" s="18" t="s">
        <v>82</v>
      </c>
    </row>
    <row r="194" spans="2:65" s="1" customFormat="1" ht="24.2" customHeight="1">
      <c r="B194" s="133"/>
      <c r="C194" s="134" t="s">
        <v>558</v>
      </c>
      <c r="D194" s="134" t="s">
        <v>184</v>
      </c>
      <c r="E194" s="135" t="s">
        <v>1747</v>
      </c>
      <c r="F194" s="136" t="s">
        <v>1748</v>
      </c>
      <c r="G194" s="137" t="s">
        <v>245</v>
      </c>
      <c r="H194" s="138">
        <v>1700</v>
      </c>
      <c r="I194" s="139"/>
      <c r="J194" s="140">
        <f>ROUND(I194*H194,2)</f>
        <v>0</v>
      </c>
      <c r="K194" s="136" t="s">
        <v>3</v>
      </c>
      <c r="L194" s="33"/>
      <c r="M194" s="141" t="s">
        <v>3</v>
      </c>
      <c r="N194" s="142" t="s">
        <v>45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AR194" s="145" t="s">
        <v>88</v>
      </c>
      <c r="AT194" s="145" t="s">
        <v>184</v>
      </c>
      <c r="AU194" s="145" t="s">
        <v>82</v>
      </c>
      <c r="AY194" s="18" t="s">
        <v>179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8" t="s">
        <v>78</v>
      </c>
      <c r="BK194" s="146">
        <f>ROUND(I194*H194,2)</f>
        <v>0</v>
      </c>
      <c r="BL194" s="18" t="s">
        <v>88</v>
      </c>
      <c r="BM194" s="145" t="s">
        <v>1749</v>
      </c>
    </row>
    <row r="195" spans="2:65" s="1" customFormat="1" ht="19.5">
      <c r="B195" s="33"/>
      <c r="D195" s="147" t="s">
        <v>189</v>
      </c>
      <c r="F195" s="148" t="s">
        <v>1748</v>
      </c>
      <c r="I195" s="149"/>
      <c r="L195" s="33"/>
      <c r="M195" s="150"/>
      <c r="T195" s="54"/>
      <c r="AT195" s="18" t="s">
        <v>189</v>
      </c>
      <c r="AU195" s="18" t="s">
        <v>82</v>
      </c>
    </row>
    <row r="196" spans="2:65" s="1" customFormat="1" ht="24.2" customHeight="1">
      <c r="B196" s="133"/>
      <c r="C196" s="134" t="s">
        <v>564</v>
      </c>
      <c r="D196" s="134" t="s">
        <v>184</v>
      </c>
      <c r="E196" s="135" t="s">
        <v>1750</v>
      </c>
      <c r="F196" s="136" t="s">
        <v>1751</v>
      </c>
      <c r="G196" s="137" t="s">
        <v>245</v>
      </c>
      <c r="H196" s="138">
        <v>0</v>
      </c>
      <c r="I196" s="139"/>
      <c r="J196" s="140">
        <f>ROUND(I196*H196,2)</f>
        <v>0</v>
      </c>
      <c r="K196" s="136" t="s">
        <v>3</v>
      </c>
      <c r="L196" s="33"/>
      <c r="M196" s="141" t="s">
        <v>3</v>
      </c>
      <c r="N196" s="142" t="s">
        <v>45</v>
      </c>
      <c r="P196" s="143">
        <f>O196*H196</f>
        <v>0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AR196" s="145" t="s">
        <v>88</v>
      </c>
      <c r="AT196" s="145" t="s">
        <v>184</v>
      </c>
      <c r="AU196" s="145" t="s">
        <v>82</v>
      </c>
      <c r="AY196" s="18" t="s">
        <v>179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8" t="s">
        <v>78</v>
      </c>
      <c r="BK196" s="146">
        <f>ROUND(I196*H196,2)</f>
        <v>0</v>
      </c>
      <c r="BL196" s="18" t="s">
        <v>88</v>
      </c>
      <c r="BM196" s="145" t="s">
        <v>1752</v>
      </c>
    </row>
    <row r="197" spans="2:65" s="1" customFormat="1" ht="19.5">
      <c r="B197" s="33"/>
      <c r="D197" s="147" t="s">
        <v>189</v>
      </c>
      <c r="F197" s="148" t="s">
        <v>1751</v>
      </c>
      <c r="I197" s="149"/>
      <c r="L197" s="33"/>
      <c r="M197" s="150"/>
      <c r="T197" s="54"/>
      <c r="AT197" s="18" t="s">
        <v>189</v>
      </c>
      <c r="AU197" s="18" t="s">
        <v>82</v>
      </c>
    </row>
    <row r="198" spans="2:65" s="1" customFormat="1" ht="24.2" customHeight="1">
      <c r="B198" s="133"/>
      <c r="C198" s="134" t="s">
        <v>572</v>
      </c>
      <c r="D198" s="134" t="s">
        <v>184</v>
      </c>
      <c r="E198" s="135" t="s">
        <v>1753</v>
      </c>
      <c r="F198" s="136" t="s">
        <v>1754</v>
      </c>
      <c r="G198" s="137" t="s">
        <v>245</v>
      </c>
      <c r="H198" s="138">
        <v>250</v>
      </c>
      <c r="I198" s="139"/>
      <c r="J198" s="140">
        <f>ROUND(I198*H198,2)</f>
        <v>0</v>
      </c>
      <c r="K198" s="136" t="s">
        <v>3</v>
      </c>
      <c r="L198" s="33"/>
      <c r="M198" s="141" t="s">
        <v>3</v>
      </c>
      <c r="N198" s="142" t="s">
        <v>45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88</v>
      </c>
      <c r="AT198" s="145" t="s">
        <v>184</v>
      </c>
      <c r="AU198" s="145" t="s">
        <v>82</v>
      </c>
      <c r="AY198" s="18" t="s">
        <v>179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8" t="s">
        <v>78</v>
      </c>
      <c r="BK198" s="146">
        <f>ROUND(I198*H198,2)</f>
        <v>0</v>
      </c>
      <c r="BL198" s="18" t="s">
        <v>88</v>
      </c>
      <c r="BM198" s="145" t="s">
        <v>1755</v>
      </c>
    </row>
    <row r="199" spans="2:65" s="1" customFormat="1" ht="19.5">
      <c r="B199" s="33"/>
      <c r="D199" s="147" t="s">
        <v>189</v>
      </c>
      <c r="F199" s="148" t="s">
        <v>1754</v>
      </c>
      <c r="I199" s="149"/>
      <c r="L199" s="33"/>
      <c r="M199" s="150"/>
      <c r="T199" s="54"/>
      <c r="AT199" s="18" t="s">
        <v>189</v>
      </c>
      <c r="AU199" s="18" t="s">
        <v>82</v>
      </c>
    </row>
    <row r="200" spans="2:65" s="1" customFormat="1" ht="24.2" customHeight="1">
      <c r="B200" s="133"/>
      <c r="C200" s="134" t="s">
        <v>579</v>
      </c>
      <c r="D200" s="134" t="s">
        <v>184</v>
      </c>
      <c r="E200" s="135" t="s">
        <v>1756</v>
      </c>
      <c r="F200" s="136" t="s">
        <v>1757</v>
      </c>
      <c r="G200" s="137" t="s">
        <v>245</v>
      </c>
      <c r="H200" s="138">
        <v>0</v>
      </c>
      <c r="I200" s="139"/>
      <c r="J200" s="140">
        <f>ROUND(I200*H200,2)</f>
        <v>0</v>
      </c>
      <c r="K200" s="136" t="s">
        <v>3</v>
      </c>
      <c r="L200" s="33"/>
      <c r="M200" s="141" t="s">
        <v>3</v>
      </c>
      <c r="N200" s="142" t="s">
        <v>45</v>
      </c>
      <c r="P200" s="143">
        <f>O200*H200</f>
        <v>0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AR200" s="145" t="s">
        <v>88</v>
      </c>
      <c r="AT200" s="145" t="s">
        <v>184</v>
      </c>
      <c r="AU200" s="145" t="s">
        <v>82</v>
      </c>
      <c r="AY200" s="18" t="s">
        <v>179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8" t="s">
        <v>78</v>
      </c>
      <c r="BK200" s="146">
        <f>ROUND(I200*H200,2)</f>
        <v>0</v>
      </c>
      <c r="BL200" s="18" t="s">
        <v>88</v>
      </c>
      <c r="BM200" s="145" t="s">
        <v>1758</v>
      </c>
    </row>
    <row r="201" spans="2:65" s="1" customFormat="1" ht="19.5">
      <c r="B201" s="33"/>
      <c r="D201" s="147" t="s">
        <v>189</v>
      </c>
      <c r="F201" s="148" t="s">
        <v>1757</v>
      </c>
      <c r="I201" s="149"/>
      <c r="L201" s="33"/>
      <c r="M201" s="150"/>
      <c r="T201" s="54"/>
      <c r="AT201" s="18" t="s">
        <v>189</v>
      </c>
      <c r="AU201" s="18" t="s">
        <v>82</v>
      </c>
    </row>
    <row r="202" spans="2:65" s="1" customFormat="1" ht="24.2" customHeight="1">
      <c r="B202" s="133"/>
      <c r="C202" s="134" t="s">
        <v>584</v>
      </c>
      <c r="D202" s="134" t="s">
        <v>184</v>
      </c>
      <c r="E202" s="135" t="s">
        <v>1759</v>
      </c>
      <c r="F202" s="136" t="s">
        <v>1760</v>
      </c>
      <c r="G202" s="137" t="s">
        <v>245</v>
      </c>
      <c r="H202" s="138">
        <v>0</v>
      </c>
      <c r="I202" s="139"/>
      <c r="J202" s="140">
        <f>ROUND(I202*H202,2)</f>
        <v>0</v>
      </c>
      <c r="K202" s="136" t="s">
        <v>3</v>
      </c>
      <c r="L202" s="33"/>
      <c r="M202" s="141" t="s">
        <v>3</v>
      </c>
      <c r="N202" s="142" t="s">
        <v>45</v>
      </c>
      <c r="P202" s="143">
        <f>O202*H202</f>
        <v>0</v>
      </c>
      <c r="Q202" s="143">
        <v>0</v>
      </c>
      <c r="R202" s="143">
        <f>Q202*H202</f>
        <v>0</v>
      </c>
      <c r="S202" s="143">
        <v>0</v>
      </c>
      <c r="T202" s="144">
        <f>S202*H202</f>
        <v>0</v>
      </c>
      <c r="AR202" s="145" t="s">
        <v>88</v>
      </c>
      <c r="AT202" s="145" t="s">
        <v>184</v>
      </c>
      <c r="AU202" s="145" t="s">
        <v>82</v>
      </c>
      <c r="AY202" s="18" t="s">
        <v>179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8" t="s">
        <v>78</v>
      </c>
      <c r="BK202" s="146">
        <f>ROUND(I202*H202,2)</f>
        <v>0</v>
      </c>
      <c r="BL202" s="18" t="s">
        <v>88</v>
      </c>
      <c r="BM202" s="145" t="s">
        <v>1761</v>
      </c>
    </row>
    <row r="203" spans="2:65" s="1" customFormat="1" ht="19.5">
      <c r="B203" s="33"/>
      <c r="D203" s="147" t="s">
        <v>189</v>
      </c>
      <c r="F203" s="148" t="s">
        <v>1760</v>
      </c>
      <c r="I203" s="149"/>
      <c r="L203" s="33"/>
      <c r="M203" s="150"/>
      <c r="T203" s="54"/>
      <c r="AT203" s="18" t="s">
        <v>189</v>
      </c>
      <c r="AU203" s="18" t="s">
        <v>82</v>
      </c>
    </row>
    <row r="204" spans="2:65" s="1" customFormat="1" ht="24.2" customHeight="1">
      <c r="B204" s="133"/>
      <c r="C204" s="134" t="s">
        <v>590</v>
      </c>
      <c r="D204" s="134" t="s">
        <v>184</v>
      </c>
      <c r="E204" s="135" t="s">
        <v>1762</v>
      </c>
      <c r="F204" s="136" t="s">
        <v>1763</v>
      </c>
      <c r="G204" s="137" t="s">
        <v>245</v>
      </c>
      <c r="H204" s="138">
        <v>0</v>
      </c>
      <c r="I204" s="139"/>
      <c r="J204" s="140">
        <f>ROUND(I204*H204,2)</f>
        <v>0</v>
      </c>
      <c r="K204" s="136" t="s">
        <v>3</v>
      </c>
      <c r="L204" s="33"/>
      <c r="M204" s="141" t="s">
        <v>3</v>
      </c>
      <c r="N204" s="142" t="s">
        <v>45</v>
      </c>
      <c r="P204" s="143">
        <f>O204*H204</f>
        <v>0</v>
      </c>
      <c r="Q204" s="143">
        <v>0</v>
      </c>
      <c r="R204" s="143">
        <f>Q204*H204</f>
        <v>0</v>
      </c>
      <c r="S204" s="143">
        <v>0</v>
      </c>
      <c r="T204" s="144">
        <f>S204*H204</f>
        <v>0</v>
      </c>
      <c r="AR204" s="145" t="s">
        <v>88</v>
      </c>
      <c r="AT204" s="145" t="s">
        <v>184</v>
      </c>
      <c r="AU204" s="145" t="s">
        <v>82</v>
      </c>
      <c r="AY204" s="18" t="s">
        <v>179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8" t="s">
        <v>78</v>
      </c>
      <c r="BK204" s="146">
        <f>ROUND(I204*H204,2)</f>
        <v>0</v>
      </c>
      <c r="BL204" s="18" t="s">
        <v>88</v>
      </c>
      <c r="BM204" s="145" t="s">
        <v>1764</v>
      </c>
    </row>
    <row r="205" spans="2:65" s="1" customFormat="1" ht="19.5">
      <c r="B205" s="33"/>
      <c r="D205" s="147" t="s">
        <v>189</v>
      </c>
      <c r="F205" s="148" t="s">
        <v>1763</v>
      </c>
      <c r="I205" s="149"/>
      <c r="L205" s="33"/>
      <c r="M205" s="150"/>
      <c r="T205" s="54"/>
      <c r="AT205" s="18" t="s">
        <v>189</v>
      </c>
      <c r="AU205" s="18" t="s">
        <v>82</v>
      </c>
    </row>
    <row r="206" spans="2:65" s="1" customFormat="1" ht="24.2" customHeight="1">
      <c r="B206" s="133"/>
      <c r="C206" s="134" t="s">
        <v>598</v>
      </c>
      <c r="D206" s="134" t="s">
        <v>184</v>
      </c>
      <c r="E206" s="135" t="s">
        <v>1765</v>
      </c>
      <c r="F206" s="136" t="s">
        <v>1766</v>
      </c>
      <c r="G206" s="137" t="s">
        <v>245</v>
      </c>
      <c r="H206" s="138">
        <v>0</v>
      </c>
      <c r="I206" s="139"/>
      <c r="J206" s="140">
        <f>ROUND(I206*H206,2)</f>
        <v>0</v>
      </c>
      <c r="K206" s="136" t="s">
        <v>3</v>
      </c>
      <c r="L206" s="33"/>
      <c r="M206" s="141" t="s">
        <v>3</v>
      </c>
      <c r="N206" s="142" t="s">
        <v>45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88</v>
      </c>
      <c r="AT206" s="145" t="s">
        <v>184</v>
      </c>
      <c r="AU206" s="145" t="s">
        <v>82</v>
      </c>
      <c r="AY206" s="18" t="s">
        <v>179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8" t="s">
        <v>78</v>
      </c>
      <c r="BK206" s="146">
        <f>ROUND(I206*H206,2)</f>
        <v>0</v>
      </c>
      <c r="BL206" s="18" t="s">
        <v>88</v>
      </c>
      <c r="BM206" s="145" t="s">
        <v>1767</v>
      </c>
    </row>
    <row r="207" spans="2:65" s="1" customFormat="1" ht="19.5">
      <c r="B207" s="33"/>
      <c r="D207" s="147" t="s">
        <v>189</v>
      </c>
      <c r="F207" s="148" t="s">
        <v>1766</v>
      </c>
      <c r="I207" s="149"/>
      <c r="L207" s="33"/>
      <c r="M207" s="150"/>
      <c r="T207" s="54"/>
      <c r="AT207" s="18" t="s">
        <v>189</v>
      </c>
      <c r="AU207" s="18" t="s">
        <v>82</v>
      </c>
    </row>
    <row r="208" spans="2:65" s="1" customFormat="1" ht="24.2" customHeight="1">
      <c r="B208" s="133"/>
      <c r="C208" s="134" t="s">
        <v>604</v>
      </c>
      <c r="D208" s="134" t="s">
        <v>184</v>
      </c>
      <c r="E208" s="135" t="s">
        <v>1762</v>
      </c>
      <c r="F208" s="136" t="s">
        <v>1763</v>
      </c>
      <c r="G208" s="137" t="s">
        <v>245</v>
      </c>
      <c r="H208" s="138">
        <v>0</v>
      </c>
      <c r="I208" s="139"/>
      <c r="J208" s="140">
        <f>ROUND(I208*H208,2)</f>
        <v>0</v>
      </c>
      <c r="K208" s="136" t="s">
        <v>3</v>
      </c>
      <c r="L208" s="33"/>
      <c r="M208" s="141" t="s">
        <v>3</v>
      </c>
      <c r="N208" s="142" t="s">
        <v>45</v>
      </c>
      <c r="P208" s="143">
        <f>O208*H208</f>
        <v>0</v>
      </c>
      <c r="Q208" s="143">
        <v>0</v>
      </c>
      <c r="R208" s="143">
        <f>Q208*H208</f>
        <v>0</v>
      </c>
      <c r="S208" s="143">
        <v>0</v>
      </c>
      <c r="T208" s="144">
        <f>S208*H208</f>
        <v>0</v>
      </c>
      <c r="AR208" s="145" t="s">
        <v>88</v>
      </c>
      <c r="AT208" s="145" t="s">
        <v>184</v>
      </c>
      <c r="AU208" s="145" t="s">
        <v>82</v>
      </c>
      <c r="AY208" s="18" t="s">
        <v>179</v>
      </c>
      <c r="BE208" s="146">
        <f>IF(N208="základní",J208,0)</f>
        <v>0</v>
      </c>
      <c r="BF208" s="146">
        <f>IF(N208="snížená",J208,0)</f>
        <v>0</v>
      </c>
      <c r="BG208" s="146">
        <f>IF(N208="zákl. přenesená",J208,0)</f>
        <v>0</v>
      </c>
      <c r="BH208" s="146">
        <f>IF(N208="sníž. přenesená",J208,0)</f>
        <v>0</v>
      </c>
      <c r="BI208" s="146">
        <f>IF(N208="nulová",J208,0)</f>
        <v>0</v>
      </c>
      <c r="BJ208" s="18" t="s">
        <v>78</v>
      </c>
      <c r="BK208" s="146">
        <f>ROUND(I208*H208,2)</f>
        <v>0</v>
      </c>
      <c r="BL208" s="18" t="s">
        <v>88</v>
      </c>
      <c r="BM208" s="145" t="s">
        <v>1768</v>
      </c>
    </row>
    <row r="209" spans="2:65" s="1" customFormat="1" ht="19.5">
      <c r="B209" s="33"/>
      <c r="D209" s="147" t="s">
        <v>189</v>
      </c>
      <c r="F209" s="148" t="s">
        <v>1763</v>
      </c>
      <c r="I209" s="149"/>
      <c r="L209" s="33"/>
      <c r="M209" s="150"/>
      <c r="T209" s="54"/>
      <c r="AT209" s="18" t="s">
        <v>189</v>
      </c>
      <c r="AU209" s="18" t="s">
        <v>82</v>
      </c>
    </row>
    <row r="210" spans="2:65" s="1" customFormat="1" ht="33" customHeight="1">
      <c r="B210" s="133"/>
      <c r="C210" s="134" t="s">
        <v>182</v>
      </c>
      <c r="D210" s="134" t="s">
        <v>184</v>
      </c>
      <c r="E210" s="135" t="s">
        <v>1769</v>
      </c>
      <c r="F210" s="136" t="s">
        <v>1770</v>
      </c>
      <c r="G210" s="137" t="s">
        <v>245</v>
      </c>
      <c r="H210" s="138">
        <v>0</v>
      </c>
      <c r="I210" s="139"/>
      <c r="J210" s="140">
        <f>ROUND(I210*H210,2)</f>
        <v>0</v>
      </c>
      <c r="K210" s="136" t="s">
        <v>3</v>
      </c>
      <c r="L210" s="33"/>
      <c r="M210" s="141" t="s">
        <v>3</v>
      </c>
      <c r="N210" s="142" t="s">
        <v>45</v>
      </c>
      <c r="P210" s="143">
        <f>O210*H210</f>
        <v>0</v>
      </c>
      <c r="Q210" s="143">
        <v>0</v>
      </c>
      <c r="R210" s="143">
        <f>Q210*H210</f>
        <v>0</v>
      </c>
      <c r="S210" s="143">
        <v>0</v>
      </c>
      <c r="T210" s="144">
        <f>S210*H210</f>
        <v>0</v>
      </c>
      <c r="AR210" s="145" t="s">
        <v>88</v>
      </c>
      <c r="AT210" s="145" t="s">
        <v>184</v>
      </c>
      <c r="AU210" s="145" t="s">
        <v>82</v>
      </c>
      <c r="AY210" s="18" t="s">
        <v>179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8" t="s">
        <v>78</v>
      </c>
      <c r="BK210" s="146">
        <f>ROUND(I210*H210,2)</f>
        <v>0</v>
      </c>
      <c r="BL210" s="18" t="s">
        <v>88</v>
      </c>
      <c r="BM210" s="145" t="s">
        <v>1771</v>
      </c>
    </row>
    <row r="211" spans="2:65" s="1" customFormat="1" ht="19.5">
      <c r="B211" s="33"/>
      <c r="D211" s="147" t="s">
        <v>189</v>
      </c>
      <c r="F211" s="148" t="s">
        <v>1770</v>
      </c>
      <c r="I211" s="149"/>
      <c r="L211" s="33"/>
      <c r="M211" s="150"/>
      <c r="T211" s="54"/>
      <c r="AT211" s="18" t="s">
        <v>189</v>
      </c>
      <c r="AU211" s="18" t="s">
        <v>82</v>
      </c>
    </row>
    <row r="212" spans="2:65" s="1" customFormat="1" ht="24.2" customHeight="1">
      <c r="B212" s="133"/>
      <c r="C212" s="134" t="s">
        <v>619</v>
      </c>
      <c r="D212" s="134" t="s">
        <v>184</v>
      </c>
      <c r="E212" s="135" t="s">
        <v>1772</v>
      </c>
      <c r="F212" s="136" t="s">
        <v>1773</v>
      </c>
      <c r="G212" s="137" t="s">
        <v>245</v>
      </c>
      <c r="H212" s="138">
        <v>0</v>
      </c>
      <c r="I212" s="139"/>
      <c r="J212" s="140">
        <f>ROUND(I212*H212,2)</f>
        <v>0</v>
      </c>
      <c r="K212" s="136" t="s">
        <v>3</v>
      </c>
      <c r="L212" s="33"/>
      <c r="M212" s="141" t="s">
        <v>3</v>
      </c>
      <c r="N212" s="142" t="s">
        <v>45</v>
      </c>
      <c r="P212" s="143">
        <f>O212*H212</f>
        <v>0</v>
      </c>
      <c r="Q212" s="143">
        <v>0</v>
      </c>
      <c r="R212" s="143">
        <f>Q212*H212</f>
        <v>0</v>
      </c>
      <c r="S212" s="143">
        <v>0</v>
      </c>
      <c r="T212" s="144">
        <f>S212*H212</f>
        <v>0</v>
      </c>
      <c r="AR212" s="145" t="s">
        <v>88</v>
      </c>
      <c r="AT212" s="145" t="s">
        <v>184</v>
      </c>
      <c r="AU212" s="145" t="s">
        <v>82</v>
      </c>
      <c r="AY212" s="18" t="s">
        <v>179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8" t="s">
        <v>78</v>
      </c>
      <c r="BK212" s="146">
        <f>ROUND(I212*H212,2)</f>
        <v>0</v>
      </c>
      <c r="BL212" s="18" t="s">
        <v>88</v>
      </c>
      <c r="BM212" s="145" t="s">
        <v>1774</v>
      </c>
    </row>
    <row r="213" spans="2:65" s="1" customFormat="1" ht="19.5">
      <c r="B213" s="33"/>
      <c r="D213" s="147" t="s">
        <v>189</v>
      </c>
      <c r="F213" s="148" t="s">
        <v>1773</v>
      </c>
      <c r="I213" s="149"/>
      <c r="L213" s="33"/>
      <c r="M213" s="150"/>
      <c r="T213" s="54"/>
      <c r="AT213" s="18" t="s">
        <v>189</v>
      </c>
      <c r="AU213" s="18" t="s">
        <v>82</v>
      </c>
    </row>
    <row r="214" spans="2:65" s="1" customFormat="1" ht="24.2" customHeight="1">
      <c r="B214" s="133"/>
      <c r="C214" s="134" t="s">
        <v>359</v>
      </c>
      <c r="D214" s="134" t="s">
        <v>184</v>
      </c>
      <c r="E214" s="135" t="s">
        <v>1775</v>
      </c>
      <c r="F214" s="136" t="s">
        <v>1776</v>
      </c>
      <c r="G214" s="137" t="s">
        <v>245</v>
      </c>
      <c r="H214" s="138">
        <v>0</v>
      </c>
      <c r="I214" s="139"/>
      <c r="J214" s="140">
        <f>ROUND(I214*H214,2)</f>
        <v>0</v>
      </c>
      <c r="K214" s="136" t="s">
        <v>3</v>
      </c>
      <c r="L214" s="33"/>
      <c r="M214" s="141" t="s">
        <v>3</v>
      </c>
      <c r="N214" s="142" t="s">
        <v>45</v>
      </c>
      <c r="P214" s="143">
        <f>O214*H214</f>
        <v>0</v>
      </c>
      <c r="Q214" s="143">
        <v>0</v>
      </c>
      <c r="R214" s="143">
        <f>Q214*H214</f>
        <v>0</v>
      </c>
      <c r="S214" s="143">
        <v>0</v>
      </c>
      <c r="T214" s="144">
        <f>S214*H214</f>
        <v>0</v>
      </c>
      <c r="AR214" s="145" t="s">
        <v>88</v>
      </c>
      <c r="AT214" s="145" t="s">
        <v>184</v>
      </c>
      <c r="AU214" s="145" t="s">
        <v>82</v>
      </c>
      <c r="AY214" s="18" t="s">
        <v>179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8" t="s">
        <v>78</v>
      </c>
      <c r="BK214" s="146">
        <f>ROUND(I214*H214,2)</f>
        <v>0</v>
      </c>
      <c r="BL214" s="18" t="s">
        <v>88</v>
      </c>
      <c r="BM214" s="145" t="s">
        <v>1777</v>
      </c>
    </row>
    <row r="215" spans="2:65" s="1" customFormat="1" ht="19.5">
      <c r="B215" s="33"/>
      <c r="D215" s="147" t="s">
        <v>189</v>
      </c>
      <c r="F215" s="148" t="s">
        <v>1776</v>
      </c>
      <c r="I215" s="149"/>
      <c r="L215" s="33"/>
      <c r="M215" s="150"/>
      <c r="T215" s="54"/>
      <c r="AT215" s="18" t="s">
        <v>189</v>
      </c>
      <c r="AU215" s="18" t="s">
        <v>82</v>
      </c>
    </row>
    <row r="216" spans="2:65" s="1" customFormat="1" ht="24.2" customHeight="1">
      <c r="B216" s="133"/>
      <c r="C216" s="134" t="s">
        <v>1127</v>
      </c>
      <c r="D216" s="134" t="s">
        <v>184</v>
      </c>
      <c r="E216" s="135" t="s">
        <v>1778</v>
      </c>
      <c r="F216" s="136" t="s">
        <v>1779</v>
      </c>
      <c r="G216" s="137" t="s">
        <v>245</v>
      </c>
      <c r="H216" s="138">
        <v>0</v>
      </c>
      <c r="I216" s="139"/>
      <c r="J216" s="140">
        <f>ROUND(I216*H216,2)</f>
        <v>0</v>
      </c>
      <c r="K216" s="136" t="s">
        <v>3</v>
      </c>
      <c r="L216" s="33"/>
      <c r="M216" s="141" t="s">
        <v>3</v>
      </c>
      <c r="N216" s="142" t="s">
        <v>45</v>
      </c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AR216" s="145" t="s">
        <v>88</v>
      </c>
      <c r="AT216" s="145" t="s">
        <v>184</v>
      </c>
      <c r="AU216" s="145" t="s">
        <v>82</v>
      </c>
      <c r="AY216" s="18" t="s">
        <v>179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8" t="s">
        <v>78</v>
      </c>
      <c r="BK216" s="146">
        <f>ROUND(I216*H216,2)</f>
        <v>0</v>
      </c>
      <c r="BL216" s="18" t="s">
        <v>88</v>
      </c>
      <c r="BM216" s="145" t="s">
        <v>1780</v>
      </c>
    </row>
    <row r="217" spans="2:65" s="1" customFormat="1" ht="19.5">
      <c r="B217" s="33"/>
      <c r="D217" s="147" t="s">
        <v>189</v>
      </c>
      <c r="F217" s="148" t="s">
        <v>1779</v>
      </c>
      <c r="I217" s="149"/>
      <c r="L217" s="33"/>
      <c r="M217" s="150"/>
      <c r="T217" s="54"/>
      <c r="AT217" s="18" t="s">
        <v>189</v>
      </c>
      <c r="AU217" s="18" t="s">
        <v>82</v>
      </c>
    </row>
    <row r="218" spans="2:65" s="1" customFormat="1" ht="24.2" customHeight="1">
      <c r="B218" s="133"/>
      <c r="C218" s="134" t="s">
        <v>1135</v>
      </c>
      <c r="D218" s="134" t="s">
        <v>184</v>
      </c>
      <c r="E218" s="135" t="s">
        <v>1781</v>
      </c>
      <c r="F218" s="136" t="s">
        <v>1782</v>
      </c>
      <c r="G218" s="137" t="s">
        <v>245</v>
      </c>
      <c r="H218" s="138">
        <v>250</v>
      </c>
      <c r="I218" s="139"/>
      <c r="J218" s="140">
        <f>ROUND(I218*H218,2)</f>
        <v>0</v>
      </c>
      <c r="K218" s="136" t="s">
        <v>3</v>
      </c>
      <c r="L218" s="33"/>
      <c r="M218" s="141" t="s">
        <v>3</v>
      </c>
      <c r="N218" s="142" t="s">
        <v>45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88</v>
      </c>
      <c r="AT218" s="145" t="s">
        <v>184</v>
      </c>
      <c r="AU218" s="145" t="s">
        <v>82</v>
      </c>
      <c r="AY218" s="18" t="s">
        <v>179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8" t="s">
        <v>78</v>
      </c>
      <c r="BK218" s="146">
        <f>ROUND(I218*H218,2)</f>
        <v>0</v>
      </c>
      <c r="BL218" s="18" t="s">
        <v>88</v>
      </c>
      <c r="BM218" s="145" t="s">
        <v>1783</v>
      </c>
    </row>
    <row r="219" spans="2:65" s="1" customFormat="1" ht="19.5">
      <c r="B219" s="33"/>
      <c r="D219" s="147" t="s">
        <v>189</v>
      </c>
      <c r="F219" s="148" t="s">
        <v>1782</v>
      </c>
      <c r="I219" s="149"/>
      <c r="L219" s="33"/>
      <c r="M219" s="150"/>
      <c r="T219" s="54"/>
      <c r="AT219" s="18" t="s">
        <v>189</v>
      </c>
      <c r="AU219" s="18" t="s">
        <v>82</v>
      </c>
    </row>
    <row r="220" spans="2:65" s="1" customFormat="1" ht="16.5" customHeight="1">
      <c r="B220" s="133"/>
      <c r="C220" s="134" t="s">
        <v>1144</v>
      </c>
      <c r="D220" s="134" t="s">
        <v>184</v>
      </c>
      <c r="E220" s="135" t="s">
        <v>1784</v>
      </c>
      <c r="F220" s="136" t="s">
        <v>1785</v>
      </c>
      <c r="G220" s="137" t="s">
        <v>245</v>
      </c>
      <c r="H220" s="138">
        <v>0</v>
      </c>
      <c r="I220" s="139"/>
      <c r="J220" s="140">
        <f>ROUND(I220*H220,2)</f>
        <v>0</v>
      </c>
      <c r="K220" s="136" t="s">
        <v>3</v>
      </c>
      <c r="L220" s="33"/>
      <c r="M220" s="141" t="s">
        <v>3</v>
      </c>
      <c r="N220" s="142" t="s">
        <v>45</v>
      </c>
      <c r="P220" s="143">
        <f>O220*H220</f>
        <v>0</v>
      </c>
      <c r="Q220" s="143">
        <v>0</v>
      </c>
      <c r="R220" s="143">
        <f>Q220*H220</f>
        <v>0</v>
      </c>
      <c r="S220" s="143">
        <v>0</v>
      </c>
      <c r="T220" s="144">
        <f>S220*H220</f>
        <v>0</v>
      </c>
      <c r="AR220" s="145" t="s">
        <v>88</v>
      </c>
      <c r="AT220" s="145" t="s">
        <v>184</v>
      </c>
      <c r="AU220" s="145" t="s">
        <v>82</v>
      </c>
      <c r="AY220" s="18" t="s">
        <v>179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8" t="s">
        <v>78</v>
      </c>
      <c r="BK220" s="146">
        <f>ROUND(I220*H220,2)</f>
        <v>0</v>
      </c>
      <c r="BL220" s="18" t="s">
        <v>88</v>
      </c>
      <c r="BM220" s="145" t="s">
        <v>1786</v>
      </c>
    </row>
    <row r="221" spans="2:65" s="1" customFormat="1">
      <c r="B221" s="33"/>
      <c r="D221" s="147" t="s">
        <v>189</v>
      </c>
      <c r="F221" s="148" t="s">
        <v>1785</v>
      </c>
      <c r="I221" s="149"/>
      <c r="L221" s="33"/>
      <c r="M221" s="150"/>
      <c r="T221" s="54"/>
      <c r="AT221" s="18" t="s">
        <v>189</v>
      </c>
      <c r="AU221" s="18" t="s">
        <v>82</v>
      </c>
    </row>
    <row r="222" spans="2:65" s="1" customFormat="1" ht="24.2" customHeight="1">
      <c r="B222" s="133"/>
      <c r="C222" s="134" t="s">
        <v>1152</v>
      </c>
      <c r="D222" s="134" t="s">
        <v>184</v>
      </c>
      <c r="E222" s="135" t="s">
        <v>1787</v>
      </c>
      <c r="F222" s="136" t="s">
        <v>1788</v>
      </c>
      <c r="G222" s="137" t="s">
        <v>364</v>
      </c>
      <c r="H222" s="138">
        <v>67</v>
      </c>
      <c r="I222" s="139"/>
      <c r="J222" s="140">
        <f>ROUND(I222*H222,2)</f>
        <v>0</v>
      </c>
      <c r="K222" s="136" t="s">
        <v>3</v>
      </c>
      <c r="L222" s="33"/>
      <c r="M222" s="141" t="s">
        <v>3</v>
      </c>
      <c r="N222" s="142" t="s">
        <v>45</v>
      </c>
      <c r="P222" s="143">
        <f>O222*H222</f>
        <v>0</v>
      </c>
      <c r="Q222" s="143">
        <v>0</v>
      </c>
      <c r="R222" s="143">
        <f>Q222*H222</f>
        <v>0</v>
      </c>
      <c r="S222" s="143">
        <v>0</v>
      </c>
      <c r="T222" s="144">
        <f>S222*H222</f>
        <v>0</v>
      </c>
      <c r="AR222" s="145" t="s">
        <v>88</v>
      </c>
      <c r="AT222" s="145" t="s">
        <v>184</v>
      </c>
      <c r="AU222" s="145" t="s">
        <v>82</v>
      </c>
      <c r="AY222" s="18" t="s">
        <v>179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8" t="s">
        <v>78</v>
      </c>
      <c r="BK222" s="146">
        <f>ROUND(I222*H222,2)</f>
        <v>0</v>
      </c>
      <c r="BL222" s="18" t="s">
        <v>88</v>
      </c>
      <c r="BM222" s="145" t="s">
        <v>1789</v>
      </c>
    </row>
    <row r="223" spans="2:65" s="1" customFormat="1" ht="19.5">
      <c r="B223" s="33"/>
      <c r="D223" s="147" t="s">
        <v>189</v>
      </c>
      <c r="F223" s="148" t="s">
        <v>1788</v>
      </c>
      <c r="I223" s="149"/>
      <c r="L223" s="33"/>
      <c r="M223" s="150"/>
      <c r="T223" s="54"/>
      <c r="AT223" s="18" t="s">
        <v>189</v>
      </c>
      <c r="AU223" s="18" t="s">
        <v>82</v>
      </c>
    </row>
    <row r="224" spans="2:65" s="1" customFormat="1" ht="24.2" customHeight="1">
      <c r="B224" s="133"/>
      <c r="C224" s="134" t="s">
        <v>1158</v>
      </c>
      <c r="D224" s="134" t="s">
        <v>184</v>
      </c>
      <c r="E224" s="135" t="s">
        <v>1790</v>
      </c>
      <c r="F224" s="136" t="s">
        <v>1791</v>
      </c>
      <c r="G224" s="137" t="s">
        <v>364</v>
      </c>
      <c r="H224" s="138">
        <v>25</v>
      </c>
      <c r="I224" s="139"/>
      <c r="J224" s="140">
        <f>ROUND(I224*H224,2)</f>
        <v>0</v>
      </c>
      <c r="K224" s="136" t="s">
        <v>3</v>
      </c>
      <c r="L224" s="33"/>
      <c r="M224" s="141" t="s">
        <v>3</v>
      </c>
      <c r="N224" s="142" t="s">
        <v>45</v>
      </c>
      <c r="P224" s="143">
        <f>O224*H224</f>
        <v>0</v>
      </c>
      <c r="Q224" s="143">
        <v>0</v>
      </c>
      <c r="R224" s="143">
        <f>Q224*H224</f>
        <v>0</v>
      </c>
      <c r="S224" s="143">
        <v>0</v>
      </c>
      <c r="T224" s="144">
        <f>S224*H224</f>
        <v>0</v>
      </c>
      <c r="AR224" s="145" t="s">
        <v>88</v>
      </c>
      <c r="AT224" s="145" t="s">
        <v>184</v>
      </c>
      <c r="AU224" s="145" t="s">
        <v>82</v>
      </c>
      <c r="AY224" s="18" t="s">
        <v>179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8" t="s">
        <v>78</v>
      </c>
      <c r="BK224" s="146">
        <f>ROUND(I224*H224,2)</f>
        <v>0</v>
      </c>
      <c r="BL224" s="18" t="s">
        <v>88</v>
      </c>
      <c r="BM224" s="145" t="s">
        <v>1792</v>
      </c>
    </row>
    <row r="225" spans="2:65" s="1" customFormat="1" ht="19.5">
      <c r="B225" s="33"/>
      <c r="D225" s="147" t="s">
        <v>189</v>
      </c>
      <c r="F225" s="148" t="s">
        <v>1791</v>
      </c>
      <c r="I225" s="149"/>
      <c r="L225" s="33"/>
      <c r="M225" s="150"/>
      <c r="T225" s="54"/>
      <c r="AT225" s="18" t="s">
        <v>189</v>
      </c>
      <c r="AU225" s="18" t="s">
        <v>82</v>
      </c>
    </row>
    <row r="226" spans="2:65" s="1" customFormat="1" ht="24.2" customHeight="1">
      <c r="B226" s="133"/>
      <c r="C226" s="134" t="s">
        <v>1168</v>
      </c>
      <c r="D226" s="134" t="s">
        <v>184</v>
      </c>
      <c r="E226" s="135" t="s">
        <v>1793</v>
      </c>
      <c r="F226" s="136" t="s">
        <v>1794</v>
      </c>
      <c r="G226" s="137" t="s">
        <v>364</v>
      </c>
      <c r="H226" s="138">
        <v>0</v>
      </c>
      <c r="I226" s="139"/>
      <c r="J226" s="140">
        <f>ROUND(I226*H226,2)</f>
        <v>0</v>
      </c>
      <c r="K226" s="136" t="s">
        <v>3</v>
      </c>
      <c r="L226" s="33"/>
      <c r="M226" s="141" t="s">
        <v>3</v>
      </c>
      <c r="N226" s="142" t="s">
        <v>45</v>
      </c>
      <c r="P226" s="143">
        <f>O226*H226</f>
        <v>0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AR226" s="145" t="s">
        <v>88</v>
      </c>
      <c r="AT226" s="145" t="s">
        <v>184</v>
      </c>
      <c r="AU226" s="145" t="s">
        <v>82</v>
      </c>
      <c r="AY226" s="18" t="s">
        <v>179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8" t="s">
        <v>78</v>
      </c>
      <c r="BK226" s="146">
        <f>ROUND(I226*H226,2)</f>
        <v>0</v>
      </c>
      <c r="BL226" s="18" t="s">
        <v>88</v>
      </c>
      <c r="BM226" s="145" t="s">
        <v>1795</v>
      </c>
    </row>
    <row r="227" spans="2:65" s="1" customFormat="1" ht="19.5">
      <c r="B227" s="33"/>
      <c r="D227" s="147" t="s">
        <v>189</v>
      </c>
      <c r="F227" s="148" t="s">
        <v>1794</v>
      </c>
      <c r="I227" s="149"/>
      <c r="L227" s="33"/>
      <c r="M227" s="150"/>
      <c r="T227" s="54"/>
      <c r="AT227" s="18" t="s">
        <v>189</v>
      </c>
      <c r="AU227" s="18" t="s">
        <v>82</v>
      </c>
    </row>
    <row r="228" spans="2:65" s="1" customFormat="1" ht="16.5" customHeight="1">
      <c r="B228" s="133"/>
      <c r="C228" s="134" t="s">
        <v>1179</v>
      </c>
      <c r="D228" s="134" t="s">
        <v>184</v>
      </c>
      <c r="E228" s="135" t="s">
        <v>1796</v>
      </c>
      <c r="F228" s="136" t="s">
        <v>1797</v>
      </c>
      <c r="G228" s="137" t="s">
        <v>364</v>
      </c>
      <c r="H228" s="138">
        <v>0</v>
      </c>
      <c r="I228" s="139"/>
      <c r="J228" s="140">
        <f>ROUND(I228*H228,2)</f>
        <v>0</v>
      </c>
      <c r="K228" s="136" t="s">
        <v>3</v>
      </c>
      <c r="L228" s="33"/>
      <c r="M228" s="141" t="s">
        <v>3</v>
      </c>
      <c r="N228" s="142" t="s">
        <v>45</v>
      </c>
      <c r="P228" s="143">
        <f>O228*H228</f>
        <v>0</v>
      </c>
      <c r="Q228" s="143">
        <v>0</v>
      </c>
      <c r="R228" s="143">
        <f>Q228*H228</f>
        <v>0</v>
      </c>
      <c r="S228" s="143">
        <v>0</v>
      </c>
      <c r="T228" s="144">
        <f>S228*H228</f>
        <v>0</v>
      </c>
      <c r="AR228" s="145" t="s">
        <v>88</v>
      </c>
      <c r="AT228" s="145" t="s">
        <v>184</v>
      </c>
      <c r="AU228" s="145" t="s">
        <v>82</v>
      </c>
      <c r="AY228" s="18" t="s">
        <v>179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8" t="s">
        <v>78</v>
      </c>
      <c r="BK228" s="146">
        <f>ROUND(I228*H228,2)</f>
        <v>0</v>
      </c>
      <c r="BL228" s="18" t="s">
        <v>88</v>
      </c>
      <c r="BM228" s="145" t="s">
        <v>1798</v>
      </c>
    </row>
    <row r="229" spans="2:65" s="1" customFormat="1">
      <c r="B229" s="33"/>
      <c r="D229" s="147" t="s">
        <v>189</v>
      </c>
      <c r="F229" s="148" t="s">
        <v>1797</v>
      </c>
      <c r="I229" s="149"/>
      <c r="L229" s="33"/>
      <c r="M229" s="150"/>
      <c r="T229" s="54"/>
      <c r="AT229" s="18" t="s">
        <v>189</v>
      </c>
      <c r="AU229" s="18" t="s">
        <v>82</v>
      </c>
    </row>
    <row r="230" spans="2:65" s="1" customFormat="1" ht="24.2" customHeight="1">
      <c r="B230" s="133"/>
      <c r="C230" s="134" t="s">
        <v>1181</v>
      </c>
      <c r="D230" s="134" t="s">
        <v>184</v>
      </c>
      <c r="E230" s="135" t="s">
        <v>1799</v>
      </c>
      <c r="F230" s="136" t="s">
        <v>1800</v>
      </c>
      <c r="G230" s="137" t="s">
        <v>364</v>
      </c>
      <c r="H230" s="138">
        <v>0</v>
      </c>
      <c r="I230" s="139"/>
      <c r="J230" s="140">
        <f>ROUND(I230*H230,2)</f>
        <v>0</v>
      </c>
      <c r="K230" s="136" t="s">
        <v>3</v>
      </c>
      <c r="L230" s="33"/>
      <c r="M230" s="141" t="s">
        <v>3</v>
      </c>
      <c r="N230" s="142" t="s">
        <v>45</v>
      </c>
      <c r="P230" s="143">
        <f>O230*H230</f>
        <v>0</v>
      </c>
      <c r="Q230" s="143">
        <v>0</v>
      </c>
      <c r="R230" s="143">
        <f>Q230*H230</f>
        <v>0</v>
      </c>
      <c r="S230" s="143">
        <v>0</v>
      </c>
      <c r="T230" s="144">
        <f>S230*H230</f>
        <v>0</v>
      </c>
      <c r="AR230" s="145" t="s">
        <v>88</v>
      </c>
      <c r="AT230" s="145" t="s">
        <v>184</v>
      </c>
      <c r="AU230" s="145" t="s">
        <v>82</v>
      </c>
      <c r="AY230" s="18" t="s">
        <v>179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8" t="s">
        <v>78</v>
      </c>
      <c r="BK230" s="146">
        <f>ROUND(I230*H230,2)</f>
        <v>0</v>
      </c>
      <c r="BL230" s="18" t="s">
        <v>88</v>
      </c>
      <c r="BM230" s="145" t="s">
        <v>1801</v>
      </c>
    </row>
    <row r="231" spans="2:65" s="1" customFormat="1" ht="19.5">
      <c r="B231" s="33"/>
      <c r="D231" s="147" t="s">
        <v>189</v>
      </c>
      <c r="F231" s="148" t="s">
        <v>1800</v>
      </c>
      <c r="I231" s="149"/>
      <c r="L231" s="33"/>
      <c r="M231" s="150"/>
      <c r="T231" s="54"/>
      <c r="AT231" s="18" t="s">
        <v>189</v>
      </c>
      <c r="AU231" s="18" t="s">
        <v>82</v>
      </c>
    </row>
    <row r="232" spans="2:65" s="1" customFormat="1" ht="24.2" customHeight="1">
      <c r="B232" s="133"/>
      <c r="C232" s="134" t="s">
        <v>1185</v>
      </c>
      <c r="D232" s="134" t="s">
        <v>184</v>
      </c>
      <c r="E232" s="135" t="s">
        <v>1802</v>
      </c>
      <c r="F232" s="136" t="s">
        <v>1803</v>
      </c>
      <c r="G232" s="137" t="s">
        <v>245</v>
      </c>
      <c r="H232" s="138">
        <v>650</v>
      </c>
      <c r="I232" s="139"/>
      <c r="J232" s="140">
        <f>ROUND(I232*H232,2)</f>
        <v>0</v>
      </c>
      <c r="K232" s="136" t="s">
        <v>3</v>
      </c>
      <c r="L232" s="33"/>
      <c r="M232" s="141" t="s">
        <v>3</v>
      </c>
      <c r="N232" s="142" t="s">
        <v>45</v>
      </c>
      <c r="P232" s="143">
        <f>O232*H232</f>
        <v>0</v>
      </c>
      <c r="Q232" s="143">
        <v>0</v>
      </c>
      <c r="R232" s="143">
        <f>Q232*H232</f>
        <v>0</v>
      </c>
      <c r="S232" s="143">
        <v>0</v>
      </c>
      <c r="T232" s="144">
        <f>S232*H232</f>
        <v>0</v>
      </c>
      <c r="AR232" s="145" t="s">
        <v>88</v>
      </c>
      <c r="AT232" s="145" t="s">
        <v>184</v>
      </c>
      <c r="AU232" s="145" t="s">
        <v>82</v>
      </c>
      <c r="AY232" s="18" t="s">
        <v>179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8" t="s">
        <v>78</v>
      </c>
      <c r="BK232" s="146">
        <f>ROUND(I232*H232,2)</f>
        <v>0</v>
      </c>
      <c r="BL232" s="18" t="s">
        <v>88</v>
      </c>
      <c r="BM232" s="145" t="s">
        <v>1804</v>
      </c>
    </row>
    <row r="233" spans="2:65" s="1" customFormat="1" ht="19.5">
      <c r="B233" s="33"/>
      <c r="D233" s="147" t="s">
        <v>189</v>
      </c>
      <c r="F233" s="148" t="s">
        <v>1803</v>
      </c>
      <c r="I233" s="149"/>
      <c r="L233" s="33"/>
      <c r="M233" s="150"/>
      <c r="T233" s="54"/>
      <c r="AT233" s="18" t="s">
        <v>189</v>
      </c>
      <c r="AU233" s="18" t="s">
        <v>82</v>
      </c>
    </row>
    <row r="234" spans="2:65" s="1" customFormat="1" ht="24.2" customHeight="1">
      <c r="B234" s="133"/>
      <c r="C234" s="134" t="s">
        <v>1191</v>
      </c>
      <c r="D234" s="134" t="s">
        <v>184</v>
      </c>
      <c r="E234" s="135" t="s">
        <v>1805</v>
      </c>
      <c r="F234" s="136" t="s">
        <v>1806</v>
      </c>
      <c r="G234" s="137" t="s">
        <v>364</v>
      </c>
      <c r="H234" s="138">
        <v>31</v>
      </c>
      <c r="I234" s="139"/>
      <c r="J234" s="140">
        <f>ROUND(I234*H234,2)</f>
        <v>0</v>
      </c>
      <c r="K234" s="136" t="s">
        <v>3</v>
      </c>
      <c r="L234" s="33"/>
      <c r="M234" s="141" t="s">
        <v>3</v>
      </c>
      <c r="N234" s="142" t="s">
        <v>45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88</v>
      </c>
      <c r="AT234" s="145" t="s">
        <v>184</v>
      </c>
      <c r="AU234" s="145" t="s">
        <v>82</v>
      </c>
      <c r="AY234" s="18" t="s">
        <v>179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8" t="s">
        <v>78</v>
      </c>
      <c r="BK234" s="146">
        <f>ROUND(I234*H234,2)</f>
        <v>0</v>
      </c>
      <c r="BL234" s="18" t="s">
        <v>88</v>
      </c>
      <c r="BM234" s="145" t="s">
        <v>1807</v>
      </c>
    </row>
    <row r="235" spans="2:65" s="1" customFormat="1" ht="19.5">
      <c r="B235" s="33"/>
      <c r="D235" s="147" t="s">
        <v>189</v>
      </c>
      <c r="F235" s="148" t="s">
        <v>1806</v>
      </c>
      <c r="I235" s="149"/>
      <c r="L235" s="33"/>
      <c r="M235" s="150"/>
      <c r="T235" s="54"/>
      <c r="AT235" s="18" t="s">
        <v>189</v>
      </c>
      <c r="AU235" s="18" t="s">
        <v>82</v>
      </c>
    </row>
    <row r="236" spans="2:65" s="1" customFormat="1" ht="24.2" customHeight="1">
      <c r="B236" s="133"/>
      <c r="C236" s="134" t="s">
        <v>1198</v>
      </c>
      <c r="D236" s="134" t="s">
        <v>184</v>
      </c>
      <c r="E236" s="135" t="s">
        <v>1808</v>
      </c>
      <c r="F236" s="136" t="s">
        <v>1809</v>
      </c>
      <c r="G236" s="137" t="s">
        <v>757</v>
      </c>
      <c r="H236" s="138">
        <v>1</v>
      </c>
      <c r="I236" s="139"/>
      <c r="J236" s="140">
        <f>ROUND(I236*H236,2)</f>
        <v>0</v>
      </c>
      <c r="K236" s="136" t="s">
        <v>3</v>
      </c>
      <c r="L236" s="33"/>
      <c r="M236" s="141" t="s">
        <v>3</v>
      </c>
      <c r="N236" s="142" t="s">
        <v>45</v>
      </c>
      <c r="P236" s="143">
        <f>O236*H236</f>
        <v>0</v>
      </c>
      <c r="Q236" s="143">
        <v>0</v>
      </c>
      <c r="R236" s="143">
        <f>Q236*H236</f>
        <v>0</v>
      </c>
      <c r="S236" s="143">
        <v>0</v>
      </c>
      <c r="T236" s="144">
        <f>S236*H236</f>
        <v>0</v>
      </c>
      <c r="AR236" s="145" t="s">
        <v>88</v>
      </c>
      <c r="AT236" s="145" t="s">
        <v>184</v>
      </c>
      <c r="AU236" s="145" t="s">
        <v>82</v>
      </c>
      <c r="AY236" s="18" t="s">
        <v>179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8" t="s">
        <v>78</v>
      </c>
      <c r="BK236" s="146">
        <f>ROUND(I236*H236,2)</f>
        <v>0</v>
      </c>
      <c r="BL236" s="18" t="s">
        <v>88</v>
      </c>
      <c r="BM236" s="145" t="s">
        <v>1810</v>
      </c>
    </row>
    <row r="237" spans="2:65" s="1" customFormat="1">
      <c r="B237" s="33"/>
      <c r="D237" s="147" t="s">
        <v>189</v>
      </c>
      <c r="F237" s="148" t="s">
        <v>1809</v>
      </c>
      <c r="I237" s="149"/>
      <c r="L237" s="33"/>
      <c r="M237" s="150"/>
      <c r="T237" s="54"/>
      <c r="AT237" s="18" t="s">
        <v>189</v>
      </c>
      <c r="AU237" s="18" t="s">
        <v>82</v>
      </c>
    </row>
    <row r="238" spans="2:65" s="1" customFormat="1" ht="24.2" customHeight="1">
      <c r="B238" s="133"/>
      <c r="C238" s="134" t="s">
        <v>1204</v>
      </c>
      <c r="D238" s="134" t="s">
        <v>184</v>
      </c>
      <c r="E238" s="135" t="s">
        <v>1811</v>
      </c>
      <c r="F238" s="136" t="s">
        <v>1812</v>
      </c>
      <c r="G238" s="137" t="s">
        <v>364</v>
      </c>
      <c r="H238" s="138">
        <v>14</v>
      </c>
      <c r="I238" s="139"/>
      <c r="J238" s="140">
        <f>ROUND(I238*H238,2)</f>
        <v>0</v>
      </c>
      <c r="K238" s="136" t="s">
        <v>3</v>
      </c>
      <c r="L238" s="33"/>
      <c r="M238" s="141" t="s">
        <v>3</v>
      </c>
      <c r="N238" s="142" t="s">
        <v>45</v>
      </c>
      <c r="P238" s="143">
        <f>O238*H238</f>
        <v>0</v>
      </c>
      <c r="Q238" s="143">
        <v>0</v>
      </c>
      <c r="R238" s="143">
        <f>Q238*H238</f>
        <v>0</v>
      </c>
      <c r="S238" s="143">
        <v>0</v>
      </c>
      <c r="T238" s="144">
        <f>S238*H238</f>
        <v>0</v>
      </c>
      <c r="AR238" s="145" t="s">
        <v>88</v>
      </c>
      <c r="AT238" s="145" t="s">
        <v>184</v>
      </c>
      <c r="AU238" s="145" t="s">
        <v>82</v>
      </c>
      <c r="AY238" s="18" t="s">
        <v>179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8" t="s">
        <v>78</v>
      </c>
      <c r="BK238" s="146">
        <f>ROUND(I238*H238,2)</f>
        <v>0</v>
      </c>
      <c r="BL238" s="18" t="s">
        <v>88</v>
      </c>
      <c r="BM238" s="145" t="s">
        <v>1813</v>
      </c>
    </row>
    <row r="239" spans="2:65" s="1" customFormat="1" ht="19.5">
      <c r="B239" s="33"/>
      <c r="D239" s="147" t="s">
        <v>189</v>
      </c>
      <c r="F239" s="148" t="s">
        <v>1812</v>
      </c>
      <c r="I239" s="149"/>
      <c r="L239" s="33"/>
      <c r="M239" s="150"/>
      <c r="T239" s="54"/>
      <c r="AT239" s="18" t="s">
        <v>189</v>
      </c>
      <c r="AU239" s="18" t="s">
        <v>82</v>
      </c>
    </row>
    <row r="240" spans="2:65" s="1" customFormat="1" ht="24.2" customHeight="1">
      <c r="B240" s="133"/>
      <c r="C240" s="134" t="s">
        <v>1210</v>
      </c>
      <c r="D240" s="134" t="s">
        <v>184</v>
      </c>
      <c r="E240" s="135" t="s">
        <v>1814</v>
      </c>
      <c r="F240" s="136" t="s">
        <v>1815</v>
      </c>
      <c r="G240" s="137" t="s">
        <v>364</v>
      </c>
      <c r="H240" s="138">
        <v>3</v>
      </c>
      <c r="I240" s="139"/>
      <c r="J240" s="140">
        <f>ROUND(I240*H240,2)</f>
        <v>0</v>
      </c>
      <c r="K240" s="136" t="s">
        <v>3</v>
      </c>
      <c r="L240" s="33"/>
      <c r="M240" s="141" t="s">
        <v>3</v>
      </c>
      <c r="N240" s="142" t="s">
        <v>45</v>
      </c>
      <c r="P240" s="143">
        <f>O240*H240</f>
        <v>0</v>
      </c>
      <c r="Q240" s="143">
        <v>0</v>
      </c>
      <c r="R240" s="143">
        <f>Q240*H240</f>
        <v>0</v>
      </c>
      <c r="S240" s="143">
        <v>0</v>
      </c>
      <c r="T240" s="144">
        <f>S240*H240</f>
        <v>0</v>
      </c>
      <c r="AR240" s="145" t="s">
        <v>88</v>
      </c>
      <c r="AT240" s="145" t="s">
        <v>184</v>
      </c>
      <c r="AU240" s="145" t="s">
        <v>82</v>
      </c>
      <c r="AY240" s="18" t="s">
        <v>179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8" t="s">
        <v>78</v>
      </c>
      <c r="BK240" s="146">
        <f>ROUND(I240*H240,2)</f>
        <v>0</v>
      </c>
      <c r="BL240" s="18" t="s">
        <v>88</v>
      </c>
      <c r="BM240" s="145" t="s">
        <v>1816</v>
      </c>
    </row>
    <row r="241" spans="2:65" s="1" customFormat="1" ht="19.5">
      <c r="B241" s="33"/>
      <c r="D241" s="147" t="s">
        <v>189</v>
      </c>
      <c r="F241" s="148" t="s">
        <v>1815</v>
      </c>
      <c r="I241" s="149"/>
      <c r="L241" s="33"/>
      <c r="M241" s="150"/>
      <c r="T241" s="54"/>
      <c r="AT241" s="18" t="s">
        <v>189</v>
      </c>
      <c r="AU241" s="18" t="s">
        <v>82</v>
      </c>
    </row>
    <row r="242" spans="2:65" s="1" customFormat="1" ht="24.2" customHeight="1">
      <c r="B242" s="133"/>
      <c r="C242" s="134" t="s">
        <v>1214</v>
      </c>
      <c r="D242" s="134" t="s">
        <v>184</v>
      </c>
      <c r="E242" s="135" t="s">
        <v>1817</v>
      </c>
      <c r="F242" s="136" t="s">
        <v>1818</v>
      </c>
      <c r="G242" s="137" t="s">
        <v>364</v>
      </c>
      <c r="H242" s="138">
        <v>2</v>
      </c>
      <c r="I242" s="139"/>
      <c r="J242" s="140">
        <f>ROUND(I242*H242,2)</f>
        <v>0</v>
      </c>
      <c r="K242" s="136" t="s">
        <v>3</v>
      </c>
      <c r="L242" s="33"/>
      <c r="M242" s="141" t="s">
        <v>3</v>
      </c>
      <c r="N242" s="142" t="s">
        <v>45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AR242" s="145" t="s">
        <v>88</v>
      </c>
      <c r="AT242" s="145" t="s">
        <v>184</v>
      </c>
      <c r="AU242" s="145" t="s">
        <v>82</v>
      </c>
      <c r="AY242" s="18" t="s">
        <v>179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8" t="s">
        <v>78</v>
      </c>
      <c r="BK242" s="146">
        <f>ROUND(I242*H242,2)</f>
        <v>0</v>
      </c>
      <c r="BL242" s="18" t="s">
        <v>88</v>
      </c>
      <c r="BM242" s="145" t="s">
        <v>1819</v>
      </c>
    </row>
    <row r="243" spans="2:65" s="1" customFormat="1" ht="19.5">
      <c r="B243" s="33"/>
      <c r="D243" s="147" t="s">
        <v>189</v>
      </c>
      <c r="F243" s="148" t="s">
        <v>1820</v>
      </c>
      <c r="I243" s="149"/>
      <c r="L243" s="33"/>
      <c r="M243" s="150"/>
      <c r="T243" s="54"/>
      <c r="AT243" s="18" t="s">
        <v>189</v>
      </c>
      <c r="AU243" s="18" t="s">
        <v>82</v>
      </c>
    </row>
    <row r="244" spans="2:65" s="1" customFormat="1" ht="24.2" customHeight="1">
      <c r="B244" s="133"/>
      <c r="C244" s="134" t="s">
        <v>1220</v>
      </c>
      <c r="D244" s="134" t="s">
        <v>184</v>
      </c>
      <c r="E244" s="135" t="s">
        <v>1821</v>
      </c>
      <c r="F244" s="136" t="s">
        <v>1822</v>
      </c>
      <c r="G244" s="137" t="s">
        <v>364</v>
      </c>
      <c r="H244" s="138">
        <v>16</v>
      </c>
      <c r="I244" s="139"/>
      <c r="J244" s="140">
        <f>ROUND(I244*H244,2)</f>
        <v>0</v>
      </c>
      <c r="K244" s="136" t="s">
        <v>3</v>
      </c>
      <c r="L244" s="33"/>
      <c r="M244" s="141" t="s">
        <v>3</v>
      </c>
      <c r="N244" s="142" t="s">
        <v>45</v>
      </c>
      <c r="P244" s="143">
        <f>O244*H244</f>
        <v>0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AR244" s="145" t="s">
        <v>88</v>
      </c>
      <c r="AT244" s="145" t="s">
        <v>184</v>
      </c>
      <c r="AU244" s="145" t="s">
        <v>82</v>
      </c>
      <c r="AY244" s="18" t="s">
        <v>179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8" t="s">
        <v>78</v>
      </c>
      <c r="BK244" s="146">
        <f>ROUND(I244*H244,2)</f>
        <v>0</v>
      </c>
      <c r="BL244" s="18" t="s">
        <v>88</v>
      </c>
      <c r="BM244" s="145" t="s">
        <v>1823</v>
      </c>
    </row>
    <row r="245" spans="2:65" s="1" customFormat="1" ht="19.5">
      <c r="B245" s="33"/>
      <c r="D245" s="147" t="s">
        <v>189</v>
      </c>
      <c r="F245" s="148" t="s">
        <v>1824</v>
      </c>
      <c r="I245" s="149"/>
      <c r="L245" s="33"/>
      <c r="M245" s="150"/>
      <c r="T245" s="54"/>
      <c r="AT245" s="18" t="s">
        <v>189</v>
      </c>
      <c r="AU245" s="18" t="s">
        <v>82</v>
      </c>
    </row>
    <row r="246" spans="2:65" s="1" customFormat="1" ht="16.5" customHeight="1">
      <c r="B246" s="133"/>
      <c r="C246" s="134" t="s">
        <v>1227</v>
      </c>
      <c r="D246" s="134" t="s">
        <v>184</v>
      </c>
      <c r="E246" s="135" t="s">
        <v>1825</v>
      </c>
      <c r="F246" s="136" t="s">
        <v>1826</v>
      </c>
      <c r="G246" s="137" t="s">
        <v>364</v>
      </c>
      <c r="H246" s="138">
        <v>0</v>
      </c>
      <c r="I246" s="139"/>
      <c r="J246" s="140">
        <f>ROUND(I246*H246,2)</f>
        <v>0</v>
      </c>
      <c r="K246" s="136" t="s">
        <v>3</v>
      </c>
      <c r="L246" s="33"/>
      <c r="M246" s="141" t="s">
        <v>3</v>
      </c>
      <c r="N246" s="142" t="s">
        <v>45</v>
      </c>
      <c r="P246" s="143">
        <f>O246*H246</f>
        <v>0</v>
      </c>
      <c r="Q246" s="143">
        <v>0</v>
      </c>
      <c r="R246" s="143">
        <f>Q246*H246</f>
        <v>0</v>
      </c>
      <c r="S246" s="143">
        <v>0</v>
      </c>
      <c r="T246" s="144">
        <f>S246*H246</f>
        <v>0</v>
      </c>
      <c r="AR246" s="145" t="s">
        <v>88</v>
      </c>
      <c r="AT246" s="145" t="s">
        <v>184</v>
      </c>
      <c r="AU246" s="145" t="s">
        <v>82</v>
      </c>
      <c r="AY246" s="18" t="s">
        <v>179</v>
      </c>
      <c r="BE246" s="146">
        <f>IF(N246="základní",J246,0)</f>
        <v>0</v>
      </c>
      <c r="BF246" s="146">
        <f>IF(N246="snížená",J246,0)</f>
        <v>0</v>
      </c>
      <c r="BG246" s="146">
        <f>IF(N246="zákl. přenesená",J246,0)</f>
        <v>0</v>
      </c>
      <c r="BH246" s="146">
        <f>IF(N246="sníž. přenesená",J246,0)</f>
        <v>0</v>
      </c>
      <c r="BI246" s="146">
        <f>IF(N246="nulová",J246,0)</f>
        <v>0</v>
      </c>
      <c r="BJ246" s="18" t="s">
        <v>78</v>
      </c>
      <c r="BK246" s="146">
        <f>ROUND(I246*H246,2)</f>
        <v>0</v>
      </c>
      <c r="BL246" s="18" t="s">
        <v>88</v>
      </c>
      <c r="BM246" s="145" t="s">
        <v>1827</v>
      </c>
    </row>
    <row r="247" spans="2:65" s="1" customFormat="1">
      <c r="B247" s="33"/>
      <c r="D247" s="147" t="s">
        <v>189</v>
      </c>
      <c r="F247" s="148" t="s">
        <v>1826</v>
      </c>
      <c r="I247" s="149"/>
      <c r="L247" s="33"/>
      <c r="M247" s="150"/>
      <c r="T247" s="54"/>
      <c r="AT247" s="18" t="s">
        <v>189</v>
      </c>
      <c r="AU247" s="18" t="s">
        <v>82</v>
      </c>
    </row>
    <row r="248" spans="2:65" s="1" customFormat="1" ht="21.75" customHeight="1">
      <c r="B248" s="133"/>
      <c r="C248" s="134" t="s">
        <v>1445</v>
      </c>
      <c r="D248" s="134" t="s">
        <v>184</v>
      </c>
      <c r="E248" s="135" t="s">
        <v>1828</v>
      </c>
      <c r="F248" s="136" t="s">
        <v>1829</v>
      </c>
      <c r="G248" s="137" t="s">
        <v>364</v>
      </c>
      <c r="H248" s="138">
        <v>6</v>
      </c>
      <c r="I248" s="139"/>
      <c r="J248" s="140">
        <f>ROUND(I248*H248,2)</f>
        <v>0</v>
      </c>
      <c r="K248" s="136" t="s">
        <v>3</v>
      </c>
      <c r="L248" s="33"/>
      <c r="M248" s="141" t="s">
        <v>3</v>
      </c>
      <c r="N248" s="142" t="s">
        <v>45</v>
      </c>
      <c r="P248" s="143">
        <f>O248*H248</f>
        <v>0</v>
      </c>
      <c r="Q248" s="143">
        <v>0</v>
      </c>
      <c r="R248" s="143">
        <f>Q248*H248</f>
        <v>0</v>
      </c>
      <c r="S248" s="143">
        <v>0</v>
      </c>
      <c r="T248" s="144">
        <f>S248*H248</f>
        <v>0</v>
      </c>
      <c r="AR248" s="145" t="s">
        <v>88</v>
      </c>
      <c r="AT248" s="145" t="s">
        <v>184</v>
      </c>
      <c r="AU248" s="145" t="s">
        <v>82</v>
      </c>
      <c r="AY248" s="18" t="s">
        <v>179</v>
      </c>
      <c r="BE248" s="146">
        <f>IF(N248="základní",J248,0)</f>
        <v>0</v>
      </c>
      <c r="BF248" s="146">
        <f>IF(N248="snížená",J248,0)</f>
        <v>0</v>
      </c>
      <c r="BG248" s="146">
        <f>IF(N248="zákl. přenesená",J248,0)</f>
        <v>0</v>
      </c>
      <c r="BH248" s="146">
        <f>IF(N248="sníž. přenesená",J248,0)</f>
        <v>0</v>
      </c>
      <c r="BI248" s="146">
        <f>IF(N248="nulová",J248,0)</f>
        <v>0</v>
      </c>
      <c r="BJ248" s="18" t="s">
        <v>78</v>
      </c>
      <c r="BK248" s="146">
        <f>ROUND(I248*H248,2)</f>
        <v>0</v>
      </c>
      <c r="BL248" s="18" t="s">
        <v>88</v>
      </c>
      <c r="BM248" s="145" t="s">
        <v>1830</v>
      </c>
    </row>
    <row r="249" spans="2:65" s="1" customFormat="1">
      <c r="B249" s="33"/>
      <c r="D249" s="147" t="s">
        <v>189</v>
      </c>
      <c r="F249" s="148" t="s">
        <v>1831</v>
      </c>
      <c r="I249" s="149"/>
      <c r="L249" s="33"/>
      <c r="M249" s="150"/>
      <c r="T249" s="54"/>
      <c r="AT249" s="18" t="s">
        <v>189</v>
      </c>
      <c r="AU249" s="18" t="s">
        <v>82</v>
      </c>
    </row>
    <row r="250" spans="2:65" s="1" customFormat="1" ht="16.5" customHeight="1">
      <c r="B250" s="133"/>
      <c r="C250" s="134" t="s">
        <v>1448</v>
      </c>
      <c r="D250" s="134" t="s">
        <v>184</v>
      </c>
      <c r="E250" s="135" t="s">
        <v>1832</v>
      </c>
      <c r="F250" s="136" t="s">
        <v>1833</v>
      </c>
      <c r="G250" s="137" t="s">
        <v>364</v>
      </c>
      <c r="H250" s="138">
        <v>0</v>
      </c>
      <c r="I250" s="139"/>
      <c r="J250" s="140">
        <f>ROUND(I250*H250,2)</f>
        <v>0</v>
      </c>
      <c r="K250" s="136" t="s">
        <v>3</v>
      </c>
      <c r="L250" s="33"/>
      <c r="M250" s="141" t="s">
        <v>3</v>
      </c>
      <c r="N250" s="142" t="s">
        <v>45</v>
      </c>
      <c r="P250" s="143">
        <f>O250*H250</f>
        <v>0</v>
      </c>
      <c r="Q250" s="143">
        <v>0</v>
      </c>
      <c r="R250" s="143">
        <f>Q250*H250</f>
        <v>0</v>
      </c>
      <c r="S250" s="143">
        <v>0</v>
      </c>
      <c r="T250" s="144">
        <f>S250*H250</f>
        <v>0</v>
      </c>
      <c r="AR250" s="145" t="s">
        <v>88</v>
      </c>
      <c r="AT250" s="145" t="s">
        <v>184</v>
      </c>
      <c r="AU250" s="145" t="s">
        <v>82</v>
      </c>
      <c r="AY250" s="18" t="s">
        <v>179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8" t="s">
        <v>78</v>
      </c>
      <c r="BK250" s="146">
        <f>ROUND(I250*H250,2)</f>
        <v>0</v>
      </c>
      <c r="BL250" s="18" t="s">
        <v>88</v>
      </c>
      <c r="BM250" s="145" t="s">
        <v>1834</v>
      </c>
    </row>
    <row r="251" spans="2:65" s="1" customFormat="1">
      <c r="B251" s="33"/>
      <c r="D251" s="147" t="s">
        <v>189</v>
      </c>
      <c r="F251" s="148" t="s">
        <v>1833</v>
      </c>
      <c r="I251" s="149"/>
      <c r="L251" s="33"/>
      <c r="M251" s="150"/>
      <c r="T251" s="54"/>
      <c r="AT251" s="18" t="s">
        <v>189</v>
      </c>
      <c r="AU251" s="18" t="s">
        <v>82</v>
      </c>
    </row>
    <row r="252" spans="2:65" s="1" customFormat="1" ht="24.2" customHeight="1">
      <c r="B252" s="133"/>
      <c r="C252" s="134" t="s">
        <v>1451</v>
      </c>
      <c r="D252" s="134" t="s">
        <v>184</v>
      </c>
      <c r="E252" s="135" t="s">
        <v>1835</v>
      </c>
      <c r="F252" s="136" t="s">
        <v>1836</v>
      </c>
      <c r="G252" s="137" t="s">
        <v>364</v>
      </c>
      <c r="H252" s="138">
        <v>0</v>
      </c>
      <c r="I252" s="139"/>
      <c r="J252" s="140">
        <f>ROUND(I252*H252,2)</f>
        <v>0</v>
      </c>
      <c r="K252" s="136" t="s">
        <v>3</v>
      </c>
      <c r="L252" s="33"/>
      <c r="M252" s="141" t="s">
        <v>3</v>
      </c>
      <c r="N252" s="142" t="s">
        <v>45</v>
      </c>
      <c r="P252" s="143">
        <f>O252*H252</f>
        <v>0</v>
      </c>
      <c r="Q252" s="143">
        <v>0</v>
      </c>
      <c r="R252" s="143">
        <f>Q252*H252</f>
        <v>0</v>
      </c>
      <c r="S252" s="143">
        <v>0</v>
      </c>
      <c r="T252" s="144">
        <f>S252*H252</f>
        <v>0</v>
      </c>
      <c r="AR252" s="145" t="s">
        <v>88</v>
      </c>
      <c r="AT252" s="145" t="s">
        <v>184</v>
      </c>
      <c r="AU252" s="145" t="s">
        <v>82</v>
      </c>
      <c r="AY252" s="18" t="s">
        <v>179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8" t="s">
        <v>78</v>
      </c>
      <c r="BK252" s="146">
        <f>ROUND(I252*H252,2)</f>
        <v>0</v>
      </c>
      <c r="BL252" s="18" t="s">
        <v>88</v>
      </c>
      <c r="BM252" s="145" t="s">
        <v>1837</v>
      </c>
    </row>
    <row r="253" spans="2:65" s="1" customFormat="1" ht="19.5">
      <c r="B253" s="33"/>
      <c r="D253" s="147" t="s">
        <v>189</v>
      </c>
      <c r="F253" s="148" t="s">
        <v>1836</v>
      </c>
      <c r="I253" s="149"/>
      <c r="L253" s="33"/>
      <c r="M253" s="150"/>
      <c r="T253" s="54"/>
      <c r="AT253" s="18" t="s">
        <v>189</v>
      </c>
      <c r="AU253" s="18" t="s">
        <v>82</v>
      </c>
    </row>
    <row r="254" spans="2:65" s="1" customFormat="1" ht="24.2" customHeight="1">
      <c r="B254" s="133"/>
      <c r="C254" s="134" t="s">
        <v>1454</v>
      </c>
      <c r="D254" s="134" t="s">
        <v>184</v>
      </c>
      <c r="E254" s="135" t="s">
        <v>1838</v>
      </c>
      <c r="F254" s="136" t="s">
        <v>1839</v>
      </c>
      <c r="G254" s="137" t="s">
        <v>364</v>
      </c>
      <c r="H254" s="138">
        <v>0</v>
      </c>
      <c r="I254" s="139"/>
      <c r="J254" s="140">
        <f>ROUND(I254*H254,2)</f>
        <v>0</v>
      </c>
      <c r="K254" s="136" t="s">
        <v>3</v>
      </c>
      <c r="L254" s="33"/>
      <c r="M254" s="141" t="s">
        <v>3</v>
      </c>
      <c r="N254" s="142" t="s">
        <v>45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88</v>
      </c>
      <c r="AT254" s="145" t="s">
        <v>184</v>
      </c>
      <c r="AU254" s="145" t="s">
        <v>82</v>
      </c>
      <c r="AY254" s="18" t="s">
        <v>179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8" t="s">
        <v>78</v>
      </c>
      <c r="BK254" s="146">
        <f>ROUND(I254*H254,2)</f>
        <v>0</v>
      </c>
      <c r="BL254" s="18" t="s">
        <v>88</v>
      </c>
      <c r="BM254" s="145" t="s">
        <v>1840</v>
      </c>
    </row>
    <row r="255" spans="2:65" s="1" customFormat="1" ht="19.5">
      <c r="B255" s="33"/>
      <c r="D255" s="147" t="s">
        <v>189</v>
      </c>
      <c r="F255" s="148" t="s">
        <v>1839</v>
      </c>
      <c r="I255" s="149"/>
      <c r="L255" s="33"/>
      <c r="M255" s="150"/>
      <c r="T255" s="54"/>
      <c r="AT255" s="18" t="s">
        <v>189</v>
      </c>
      <c r="AU255" s="18" t="s">
        <v>82</v>
      </c>
    </row>
    <row r="256" spans="2:65" s="1" customFormat="1" ht="24.2" customHeight="1">
      <c r="B256" s="133"/>
      <c r="C256" s="134" t="s">
        <v>1457</v>
      </c>
      <c r="D256" s="134" t="s">
        <v>184</v>
      </c>
      <c r="E256" s="135" t="s">
        <v>1841</v>
      </c>
      <c r="F256" s="136" t="s">
        <v>1842</v>
      </c>
      <c r="G256" s="137" t="s">
        <v>364</v>
      </c>
      <c r="H256" s="138">
        <v>0</v>
      </c>
      <c r="I256" s="139"/>
      <c r="J256" s="140">
        <f>ROUND(I256*H256,2)</f>
        <v>0</v>
      </c>
      <c r="K256" s="136" t="s">
        <v>3</v>
      </c>
      <c r="L256" s="33"/>
      <c r="M256" s="141" t="s">
        <v>3</v>
      </c>
      <c r="N256" s="142" t="s">
        <v>45</v>
      </c>
      <c r="P256" s="143">
        <f>O256*H256</f>
        <v>0</v>
      </c>
      <c r="Q256" s="143">
        <v>0</v>
      </c>
      <c r="R256" s="143">
        <f>Q256*H256</f>
        <v>0</v>
      </c>
      <c r="S256" s="143">
        <v>0</v>
      </c>
      <c r="T256" s="144">
        <f>S256*H256</f>
        <v>0</v>
      </c>
      <c r="AR256" s="145" t="s">
        <v>88</v>
      </c>
      <c r="AT256" s="145" t="s">
        <v>184</v>
      </c>
      <c r="AU256" s="145" t="s">
        <v>82</v>
      </c>
      <c r="AY256" s="18" t="s">
        <v>179</v>
      </c>
      <c r="BE256" s="146">
        <f>IF(N256="základní",J256,0)</f>
        <v>0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8" t="s">
        <v>78</v>
      </c>
      <c r="BK256" s="146">
        <f>ROUND(I256*H256,2)</f>
        <v>0</v>
      </c>
      <c r="BL256" s="18" t="s">
        <v>88</v>
      </c>
      <c r="BM256" s="145" t="s">
        <v>1843</v>
      </c>
    </row>
    <row r="257" spans="2:65" s="1" customFormat="1" ht="19.5">
      <c r="B257" s="33"/>
      <c r="D257" s="147" t="s">
        <v>189</v>
      </c>
      <c r="F257" s="148" t="s">
        <v>1842</v>
      </c>
      <c r="I257" s="149"/>
      <c r="L257" s="33"/>
      <c r="M257" s="150"/>
      <c r="T257" s="54"/>
      <c r="AT257" s="18" t="s">
        <v>189</v>
      </c>
      <c r="AU257" s="18" t="s">
        <v>82</v>
      </c>
    </row>
    <row r="258" spans="2:65" s="1" customFormat="1" ht="33" customHeight="1">
      <c r="B258" s="133"/>
      <c r="C258" s="134" t="s">
        <v>1460</v>
      </c>
      <c r="D258" s="134" t="s">
        <v>184</v>
      </c>
      <c r="E258" s="135" t="s">
        <v>1844</v>
      </c>
      <c r="F258" s="136" t="s">
        <v>1845</v>
      </c>
      <c r="G258" s="137" t="s">
        <v>364</v>
      </c>
      <c r="H258" s="138">
        <v>0</v>
      </c>
      <c r="I258" s="139"/>
      <c r="J258" s="140">
        <f>ROUND(I258*H258,2)</f>
        <v>0</v>
      </c>
      <c r="K258" s="136" t="s">
        <v>3</v>
      </c>
      <c r="L258" s="33"/>
      <c r="M258" s="141" t="s">
        <v>3</v>
      </c>
      <c r="N258" s="142" t="s">
        <v>45</v>
      </c>
      <c r="P258" s="143">
        <f>O258*H258</f>
        <v>0</v>
      </c>
      <c r="Q258" s="143">
        <v>0</v>
      </c>
      <c r="R258" s="143">
        <f>Q258*H258</f>
        <v>0</v>
      </c>
      <c r="S258" s="143">
        <v>0</v>
      </c>
      <c r="T258" s="144">
        <f>S258*H258</f>
        <v>0</v>
      </c>
      <c r="AR258" s="145" t="s">
        <v>88</v>
      </c>
      <c r="AT258" s="145" t="s">
        <v>184</v>
      </c>
      <c r="AU258" s="145" t="s">
        <v>82</v>
      </c>
      <c r="AY258" s="18" t="s">
        <v>179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8" t="s">
        <v>78</v>
      </c>
      <c r="BK258" s="146">
        <f>ROUND(I258*H258,2)</f>
        <v>0</v>
      </c>
      <c r="BL258" s="18" t="s">
        <v>88</v>
      </c>
      <c r="BM258" s="145" t="s">
        <v>1846</v>
      </c>
    </row>
    <row r="259" spans="2:65" s="1" customFormat="1" ht="19.5">
      <c r="B259" s="33"/>
      <c r="D259" s="147" t="s">
        <v>189</v>
      </c>
      <c r="F259" s="148" t="s">
        <v>1845</v>
      </c>
      <c r="I259" s="149"/>
      <c r="L259" s="33"/>
      <c r="M259" s="150"/>
      <c r="T259" s="54"/>
      <c r="AT259" s="18" t="s">
        <v>189</v>
      </c>
      <c r="AU259" s="18" t="s">
        <v>82</v>
      </c>
    </row>
    <row r="260" spans="2:65" s="1" customFormat="1" ht="33" customHeight="1">
      <c r="B260" s="133"/>
      <c r="C260" s="134" t="s">
        <v>1463</v>
      </c>
      <c r="D260" s="134" t="s">
        <v>184</v>
      </c>
      <c r="E260" s="135" t="s">
        <v>1847</v>
      </c>
      <c r="F260" s="136" t="s">
        <v>1848</v>
      </c>
      <c r="G260" s="137" t="s">
        <v>364</v>
      </c>
      <c r="H260" s="138">
        <v>0</v>
      </c>
      <c r="I260" s="139"/>
      <c r="J260" s="140">
        <f>ROUND(I260*H260,2)</f>
        <v>0</v>
      </c>
      <c r="K260" s="136" t="s">
        <v>3</v>
      </c>
      <c r="L260" s="33"/>
      <c r="M260" s="141" t="s">
        <v>3</v>
      </c>
      <c r="N260" s="142" t="s">
        <v>45</v>
      </c>
      <c r="P260" s="143">
        <f>O260*H260</f>
        <v>0</v>
      </c>
      <c r="Q260" s="143">
        <v>0</v>
      </c>
      <c r="R260" s="143">
        <f>Q260*H260</f>
        <v>0</v>
      </c>
      <c r="S260" s="143">
        <v>0</v>
      </c>
      <c r="T260" s="144">
        <f>S260*H260</f>
        <v>0</v>
      </c>
      <c r="AR260" s="145" t="s">
        <v>88</v>
      </c>
      <c r="AT260" s="145" t="s">
        <v>184</v>
      </c>
      <c r="AU260" s="145" t="s">
        <v>82</v>
      </c>
      <c r="AY260" s="18" t="s">
        <v>179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8" t="s">
        <v>78</v>
      </c>
      <c r="BK260" s="146">
        <f>ROUND(I260*H260,2)</f>
        <v>0</v>
      </c>
      <c r="BL260" s="18" t="s">
        <v>88</v>
      </c>
      <c r="BM260" s="145" t="s">
        <v>1849</v>
      </c>
    </row>
    <row r="261" spans="2:65" s="1" customFormat="1" ht="19.5">
      <c r="B261" s="33"/>
      <c r="D261" s="147" t="s">
        <v>189</v>
      </c>
      <c r="F261" s="148" t="s">
        <v>1848</v>
      </c>
      <c r="I261" s="149"/>
      <c r="L261" s="33"/>
      <c r="M261" s="150"/>
      <c r="T261" s="54"/>
      <c r="AT261" s="18" t="s">
        <v>189</v>
      </c>
      <c r="AU261" s="18" t="s">
        <v>82</v>
      </c>
    </row>
    <row r="262" spans="2:65" s="1" customFormat="1" ht="33" customHeight="1">
      <c r="B262" s="133"/>
      <c r="C262" s="134" t="s">
        <v>1466</v>
      </c>
      <c r="D262" s="134" t="s">
        <v>184</v>
      </c>
      <c r="E262" s="135" t="s">
        <v>1850</v>
      </c>
      <c r="F262" s="136" t="s">
        <v>1851</v>
      </c>
      <c r="G262" s="137" t="s">
        <v>364</v>
      </c>
      <c r="H262" s="138">
        <v>0</v>
      </c>
      <c r="I262" s="139"/>
      <c r="J262" s="140">
        <f>ROUND(I262*H262,2)</f>
        <v>0</v>
      </c>
      <c r="K262" s="136" t="s">
        <v>3</v>
      </c>
      <c r="L262" s="33"/>
      <c r="M262" s="141" t="s">
        <v>3</v>
      </c>
      <c r="N262" s="142" t="s">
        <v>45</v>
      </c>
      <c r="P262" s="143">
        <f>O262*H262</f>
        <v>0</v>
      </c>
      <c r="Q262" s="143">
        <v>0</v>
      </c>
      <c r="R262" s="143">
        <f>Q262*H262</f>
        <v>0</v>
      </c>
      <c r="S262" s="143">
        <v>0</v>
      </c>
      <c r="T262" s="144">
        <f>S262*H262</f>
        <v>0</v>
      </c>
      <c r="AR262" s="145" t="s">
        <v>88</v>
      </c>
      <c r="AT262" s="145" t="s">
        <v>184</v>
      </c>
      <c r="AU262" s="145" t="s">
        <v>82</v>
      </c>
      <c r="AY262" s="18" t="s">
        <v>179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8" t="s">
        <v>78</v>
      </c>
      <c r="BK262" s="146">
        <f>ROUND(I262*H262,2)</f>
        <v>0</v>
      </c>
      <c r="BL262" s="18" t="s">
        <v>88</v>
      </c>
      <c r="BM262" s="145" t="s">
        <v>1852</v>
      </c>
    </row>
    <row r="263" spans="2:65" s="1" customFormat="1" ht="19.5">
      <c r="B263" s="33"/>
      <c r="D263" s="147" t="s">
        <v>189</v>
      </c>
      <c r="F263" s="148" t="s">
        <v>1851</v>
      </c>
      <c r="I263" s="149"/>
      <c r="L263" s="33"/>
      <c r="M263" s="150"/>
      <c r="T263" s="54"/>
      <c r="AT263" s="18" t="s">
        <v>189</v>
      </c>
      <c r="AU263" s="18" t="s">
        <v>82</v>
      </c>
    </row>
    <row r="264" spans="2:65" s="1" customFormat="1" ht="33" customHeight="1">
      <c r="B264" s="133"/>
      <c r="C264" s="134" t="s">
        <v>1469</v>
      </c>
      <c r="D264" s="134" t="s">
        <v>184</v>
      </c>
      <c r="E264" s="135" t="s">
        <v>1853</v>
      </c>
      <c r="F264" s="136" t="s">
        <v>1854</v>
      </c>
      <c r="G264" s="137" t="s">
        <v>364</v>
      </c>
      <c r="H264" s="138">
        <v>0</v>
      </c>
      <c r="I264" s="139"/>
      <c r="J264" s="140">
        <f>ROUND(I264*H264,2)</f>
        <v>0</v>
      </c>
      <c r="K264" s="136" t="s">
        <v>3</v>
      </c>
      <c r="L264" s="33"/>
      <c r="M264" s="141" t="s">
        <v>3</v>
      </c>
      <c r="N264" s="142" t="s">
        <v>45</v>
      </c>
      <c r="P264" s="143">
        <f>O264*H264</f>
        <v>0</v>
      </c>
      <c r="Q264" s="143">
        <v>0</v>
      </c>
      <c r="R264" s="143">
        <f>Q264*H264</f>
        <v>0</v>
      </c>
      <c r="S264" s="143">
        <v>0</v>
      </c>
      <c r="T264" s="144">
        <f>S264*H264</f>
        <v>0</v>
      </c>
      <c r="AR264" s="145" t="s">
        <v>88</v>
      </c>
      <c r="AT264" s="145" t="s">
        <v>184</v>
      </c>
      <c r="AU264" s="145" t="s">
        <v>82</v>
      </c>
      <c r="AY264" s="18" t="s">
        <v>179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8" t="s">
        <v>78</v>
      </c>
      <c r="BK264" s="146">
        <f>ROUND(I264*H264,2)</f>
        <v>0</v>
      </c>
      <c r="BL264" s="18" t="s">
        <v>88</v>
      </c>
      <c r="BM264" s="145" t="s">
        <v>1855</v>
      </c>
    </row>
    <row r="265" spans="2:65" s="1" customFormat="1" ht="19.5">
      <c r="B265" s="33"/>
      <c r="D265" s="147" t="s">
        <v>189</v>
      </c>
      <c r="F265" s="148" t="s">
        <v>1854</v>
      </c>
      <c r="I265" s="149"/>
      <c r="L265" s="33"/>
      <c r="M265" s="150"/>
      <c r="T265" s="54"/>
      <c r="AT265" s="18" t="s">
        <v>189</v>
      </c>
      <c r="AU265" s="18" t="s">
        <v>82</v>
      </c>
    </row>
    <row r="266" spans="2:65" s="1" customFormat="1" ht="33" customHeight="1">
      <c r="B266" s="133"/>
      <c r="C266" s="134" t="s">
        <v>1472</v>
      </c>
      <c r="D266" s="134" t="s">
        <v>184</v>
      </c>
      <c r="E266" s="135" t="s">
        <v>1856</v>
      </c>
      <c r="F266" s="136" t="s">
        <v>1857</v>
      </c>
      <c r="G266" s="137" t="s">
        <v>245</v>
      </c>
      <c r="H266" s="138">
        <v>0</v>
      </c>
      <c r="I266" s="139"/>
      <c r="J266" s="140">
        <f>ROUND(I266*H266,2)</f>
        <v>0</v>
      </c>
      <c r="K266" s="136" t="s">
        <v>3</v>
      </c>
      <c r="L266" s="33"/>
      <c r="M266" s="141" t="s">
        <v>3</v>
      </c>
      <c r="N266" s="142" t="s">
        <v>45</v>
      </c>
      <c r="P266" s="143">
        <f>O266*H266</f>
        <v>0</v>
      </c>
      <c r="Q266" s="143">
        <v>0</v>
      </c>
      <c r="R266" s="143">
        <f>Q266*H266</f>
        <v>0</v>
      </c>
      <c r="S266" s="143">
        <v>0</v>
      </c>
      <c r="T266" s="144">
        <f>S266*H266</f>
        <v>0</v>
      </c>
      <c r="AR266" s="145" t="s">
        <v>88</v>
      </c>
      <c r="AT266" s="145" t="s">
        <v>184</v>
      </c>
      <c r="AU266" s="145" t="s">
        <v>82</v>
      </c>
      <c r="AY266" s="18" t="s">
        <v>179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8" t="s">
        <v>78</v>
      </c>
      <c r="BK266" s="146">
        <f>ROUND(I266*H266,2)</f>
        <v>0</v>
      </c>
      <c r="BL266" s="18" t="s">
        <v>88</v>
      </c>
      <c r="BM266" s="145" t="s">
        <v>1858</v>
      </c>
    </row>
    <row r="267" spans="2:65" s="1" customFormat="1" ht="19.5">
      <c r="B267" s="33"/>
      <c r="D267" s="147" t="s">
        <v>189</v>
      </c>
      <c r="F267" s="148" t="s">
        <v>1857</v>
      </c>
      <c r="I267" s="149"/>
      <c r="L267" s="33"/>
      <c r="M267" s="150"/>
      <c r="T267" s="54"/>
      <c r="AT267" s="18" t="s">
        <v>189</v>
      </c>
      <c r="AU267" s="18" t="s">
        <v>82</v>
      </c>
    </row>
    <row r="268" spans="2:65" s="1" customFormat="1" ht="33" customHeight="1">
      <c r="B268" s="133"/>
      <c r="C268" s="134" t="s">
        <v>1476</v>
      </c>
      <c r="D268" s="134" t="s">
        <v>184</v>
      </c>
      <c r="E268" s="135" t="s">
        <v>1859</v>
      </c>
      <c r="F268" s="136" t="s">
        <v>1860</v>
      </c>
      <c r="G268" s="137" t="s">
        <v>245</v>
      </c>
      <c r="H268" s="138">
        <v>0</v>
      </c>
      <c r="I268" s="139"/>
      <c r="J268" s="140">
        <f>ROUND(I268*H268,2)</f>
        <v>0</v>
      </c>
      <c r="K268" s="136" t="s">
        <v>3</v>
      </c>
      <c r="L268" s="33"/>
      <c r="M268" s="141" t="s">
        <v>3</v>
      </c>
      <c r="N268" s="142" t="s">
        <v>45</v>
      </c>
      <c r="P268" s="143">
        <f>O268*H268</f>
        <v>0</v>
      </c>
      <c r="Q268" s="143">
        <v>0</v>
      </c>
      <c r="R268" s="143">
        <f>Q268*H268</f>
        <v>0</v>
      </c>
      <c r="S268" s="143">
        <v>0</v>
      </c>
      <c r="T268" s="144">
        <f>S268*H268</f>
        <v>0</v>
      </c>
      <c r="AR268" s="145" t="s">
        <v>88</v>
      </c>
      <c r="AT268" s="145" t="s">
        <v>184</v>
      </c>
      <c r="AU268" s="145" t="s">
        <v>82</v>
      </c>
      <c r="AY268" s="18" t="s">
        <v>179</v>
      </c>
      <c r="BE268" s="146">
        <f>IF(N268="základní",J268,0)</f>
        <v>0</v>
      </c>
      <c r="BF268" s="146">
        <f>IF(N268="snížená",J268,0)</f>
        <v>0</v>
      </c>
      <c r="BG268" s="146">
        <f>IF(N268="zákl. přenesená",J268,0)</f>
        <v>0</v>
      </c>
      <c r="BH268" s="146">
        <f>IF(N268="sníž. přenesená",J268,0)</f>
        <v>0</v>
      </c>
      <c r="BI268" s="146">
        <f>IF(N268="nulová",J268,0)</f>
        <v>0</v>
      </c>
      <c r="BJ268" s="18" t="s">
        <v>78</v>
      </c>
      <c r="BK268" s="146">
        <f>ROUND(I268*H268,2)</f>
        <v>0</v>
      </c>
      <c r="BL268" s="18" t="s">
        <v>88</v>
      </c>
      <c r="BM268" s="145" t="s">
        <v>1861</v>
      </c>
    </row>
    <row r="269" spans="2:65" s="1" customFormat="1" ht="19.5">
      <c r="B269" s="33"/>
      <c r="D269" s="147" t="s">
        <v>189</v>
      </c>
      <c r="F269" s="148" t="s">
        <v>1860</v>
      </c>
      <c r="I269" s="149"/>
      <c r="L269" s="33"/>
      <c r="M269" s="150"/>
      <c r="T269" s="54"/>
      <c r="AT269" s="18" t="s">
        <v>189</v>
      </c>
      <c r="AU269" s="18" t="s">
        <v>82</v>
      </c>
    </row>
    <row r="270" spans="2:65" s="1" customFormat="1" ht="16.5" customHeight="1">
      <c r="B270" s="133"/>
      <c r="C270" s="134" t="s">
        <v>1478</v>
      </c>
      <c r="D270" s="134" t="s">
        <v>184</v>
      </c>
      <c r="E270" s="135" t="s">
        <v>1862</v>
      </c>
      <c r="F270" s="136" t="s">
        <v>1863</v>
      </c>
      <c r="G270" s="137" t="s">
        <v>364</v>
      </c>
      <c r="H270" s="138">
        <v>0</v>
      </c>
      <c r="I270" s="139"/>
      <c r="J270" s="140">
        <f>ROUND(I270*H270,2)</f>
        <v>0</v>
      </c>
      <c r="K270" s="136" t="s">
        <v>3</v>
      </c>
      <c r="L270" s="33"/>
      <c r="M270" s="141" t="s">
        <v>3</v>
      </c>
      <c r="N270" s="142" t="s">
        <v>45</v>
      </c>
      <c r="P270" s="143">
        <f>O270*H270</f>
        <v>0</v>
      </c>
      <c r="Q270" s="143">
        <v>0</v>
      </c>
      <c r="R270" s="143">
        <f>Q270*H270</f>
        <v>0</v>
      </c>
      <c r="S270" s="143">
        <v>0</v>
      </c>
      <c r="T270" s="144">
        <f>S270*H270</f>
        <v>0</v>
      </c>
      <c r="AR270" s="145" t="s">
        <v>88</v>
      </c>
      <c r="AT270" s="145" t="s">
        <v>184</v>
      </c>
      <c r="AU270" s="145" t="s">
        <v>82</v>
      </c>
      <c r="AY270" s="18" t="s">
        <v>179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8" t="s">
        <v>78</v>
      </c>
      <c r="BK270" s="146">
        <f>ROUND(I270*H270,2)</f>
        <v>0</v>
      </c>
      <c r="BL270" s="18" t="s">
        <v>88</v>
      </c>
      <c r="BM270" s="145" t="s">
        <v>1864</v>
      </c>
    </row>
    <row r="271" spans="2:65" s="1" customFormat="1">
      <c r="B271" s="33"/>
      <c r="D271" s="147" t="s">
        <v>189</v>
      </c>
      <c r="F271" s="148" t="s">
        <v>1863</v>
      </c>
      <c r="I271" s="149"/>
      <c r="L271" s="33"/>
      <c r="M271" s="150"/>
      <c r="T271" s="54"/>
      <c r="AT271" s="18" t="s">
        <v>189</v>
      </c>
      <c r="AU271" s="18" t="s">
        <v>82</v>
      </c>
    </row>
    <row r="272" spans="2:65" s="1" customFormat="1" ht="33" customHeight="1">
      <c r="B272" s="133"/>
      <c r="C272" s="134" t="s">
        <v>1480</v>
      </c>
      <c r="D272" s="134" t="s">
        <v>184</v>
      </c>
      <c r="E272" s="135" t="s">
        <v>1865</v>
      </c>
      <c r="F272" s="136" t="s">
        <v>1866</v>
      </c>
      <c r="G272" s="137" t="s">
        <v>364</v>
      </c>
      <c r="H272" s="138">
        <v>0</v>
      </c>
      <c r="I272" s="139"/>
      <c r="J272" s="140">
        <f>ROUND(I272*H272,2)</f>
        <v>0</v>
      </c>
      <c r="K272" s="136" t="s">
        <v>3</v>
      </c>
      <c r="L272" s="33"/>
      <c r="M272" s="141" t="s">
        <v>3</v>
      </c>
      <c r="N272" s="142" t="s">
        <v>45</v>
      </c>
      <c r="P272" s="143">
        <f>O272*H272</f>
        <v>0</v>
      </c>
      <c r="Q272" s="143">
        <v>0</v>
      </c>
      <c r="R272" s="143">
        <f>Q272*H272</f>
        <v>0</v>
      </c>
      <c r="S272" s="143">
        <v>0</v>
      </c>
      <c r="T272" s="144">
        <f>S272*H272</f>
        <v>0</v>
      </c>
      <c r="AR272" s="145" t="s">
        <v>88</v>
      </c>
      <c r="AT272" s="145" t="s">
        <v>184</v>
      </c>
      <c r="AU272" s="145" t="s">
        <v>82</v>
      </c>
      <c r="AY272" s="18" t="s">
        <v>179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8" t="s">
        <v>78</v>
      </c>
      <c r="BK272" s="146">
        <f>ROUND(I272*H272,2)</f>
        <v>0</v>
      </c>
      <c r="BL272" s="18" t="s">
        <v>88</v>
      </c>
      <c r="BM272" s="145" t="s">
        <v>1867</v>
      </c>
    </row>
    <row r="273" spans="2:65" s="1" customFormat="1" ht="19.5">
      <c r="B273" s="33"/>
      <c r="D273" s="147" t="s">
        <v>189</v>
      </c>
      <c r="F273" s="148" t="s">
        <v>1866</v>
      </c>
      <c r="I273" s="149"/>
      <c r="L273" s="33"/>
      <c r="M273" s="150"/>
      <c r="T273" s="54"/>
      <c r="AT273" s="18" t="s">
        <v>189</v>
      </c>
      <c r="AU273" s="18" t="s">
        <v>82</v>
      </c>
    </row>
    <row r="274" spans="2:65" s="1" customFormat="1" ht="24.2" customHeight="1">
      <c r="B274" s="133"/>
      <c r="C274" s="134" t="s">
        <v>391</v>
      </c>
      <c r="D274" s="134" t="s">
        <v>184</v>
      </c>
      <c r="E274" s="135" t="s">
        <v>1868</v>
      </c>
      <c r="F274" s="136" t="s">
        <v>1869</v>
      </c>
      <c r="G274" s="137" t="s">
        <v>364</v>
      </c>
      <c r="H274" s="138">
        <v>0</v>
      </c>
      <c r="I274" s="139"/>
      <c r="J274" s="140">
        <f>ROUND(I274*H274,2)</f>
        <v>0</v>
      </c>
      <c r="K274" s="136" t="s">
        <v>3</v>
      </c>
      <c r="L274" s="33"/>
      <c r="M274" s="141" t="s">
        <v>3</v>
      </c>
      <c r="N274" s="142" t="s">
        <v>45</v>
      </c>
      <c r="P274" s="143">
        <f>O274*H274</f>
        <v>0</v>
      </c>
      <c r="Q274" s="143">
        <v>0</v>
      </c>
      <c r="R274" s="143">
        <f>Q274*H274</f>
        <v>0</v>
      </c>
      <c r="S274" s="143">
        <v>0</v>
      </c>
      <c r="T274" s="144">
        <f>S274*H274</f>
        <v>0</v>
      </c>
      <c r="AR274" s="145" t="s">
        <v>88</v>
      </c>
      <c r="AT274" s="145" t="s">
        <v>184</v>
      </c>
      <c r="AU274" s="145" t="s">
        <v>82</v>
      </c>
      <c r="AY274" s="18" t="s">
        <v>179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8" t="s">
        <v>78</v>
      </c>
      <c r="BK274" s="146">
        <f>ROUND(I274*H274,2)</f>
        <v>0</v>
      </c>
      <c r="BL274" s="18" t="s">
        <v>88</v>
      </c>
      <c r="BM274" s="145" t="s">
        <v>1870</v>
      </c>
    </row>
    <row r="275" spans="2:65" s="1" customFormat="1" ht="19.5">
      <c r="B275" s="33"/>
      <c r="D275" s="147" t="s">
        <v>189</v>
      </c>
      <c r="F275" s="148" t="s">
        <v>1869</v>
      </c>
      <c r="I275" s="149"/>
      <c r="L275" s="33"/>
      <c r="M275" s="150"/>
      <c r="T275" s="54"/>
      <c r="AT275" s="18" t="s">
        <v>189</v>
      </c>
      <c r="AU275" s="18" t="s">
        <v>82</v>
      </c>
    </row>
    <row r="276" spans="2:65" s="1" customFormat="1" ht="24.2" customHeight="1">
      <c r="B276" s="133"/>
      <c r="C276" s="134" t="s">
        <v>498</v>
      </c>
      <c r="D276" s="134" t="s">
        <v>184</v>
      </c>
      <c r="E276" s="135" t="s">
        <v>1871</v>
      </c>
      <c r="F276" s="136" t="s">
        <v>1872</v>
      </c>
      <c r="G276" s="137" t="s">
        <v>364</v>
      </c>
      <c r="H276" s="138">
        <v>0</v>
      </c>
      <c r="I276" s="139"/>
      <c r="J276" s="140">
        <f>ROUND(I276*H276,2)</f>
        <v>0</v>
      </c>
      <c r="K276" s="136" t="s">
        <v>3</v>
      </c>
      <c r="L276" s="33"/>
      <c r="M276" s="141" t="s">
        <v>3</v>
      </c>
      <c r="N276" s="142" t="s">
        <v>45</v>
      </c>
      <c r="P276" s="143">
        <f>O276*H276</f>
        <v>0</v>
      </c>
      <c r="Q276" s="143">
        <v>0</v>
      </c>
      <c r="R276" s="143">
        <f>Q276*H276</f>
        <v>0</v>
      </c>
      <c r="S276" s="143">
        <v>0</v>
      </c>
      <c r="T276" s="144">
        <f>S276*H276</f>
        <v>0</v>
      </c>
      <c r="AR276" s="145" t="s">
        <v>88</v>
      </c>
      <c r="AT276" s="145" t="s">
        <v>184</v>
      </c>
      <c r="AU276" s="145" t="s">
        <v>82</v>
      </c>
      <c r="AY276" s="18" t="s">
        <v>179</v>
      </c>
      <c r="BE276" s="146">
        <f>IF(N276="základní",J276,0)</f>
        <v>0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8" t="s">
        <v>78</v>
      </c>
      <c r="BK276" s="146">
        <f>ROUND(I276*H276,2)</f>
        <v>0</v>
      </c>
      <c r="BL276" s="18" t="s">
        <v>88</v>
      </c>
      <c r="BM276" s="145" t="s">
        <v>1873</v>
      </c>
    </row>
    <row r="277" spans="2:65" s="1" customFormat="1" ht="19.5">
      <c r="B277" s="33"/>
      <c r="D277" s="147" t="s">
        <v>189</v>
      </c>
      <c r="F277" s="148" t="s">
        <v>1872</v>
      </c>
      <c r="I277" s="149"/>
      <c r="L277" s="33"/>
      <c r="M277" s="150"/>
      <c r="T277" s="54"/>
      <c r="AT277" s="18" t="s">
        <v>189</v>
      </c>
      <c r="AU277" s="18" t="s">
        <v>82</v>
      </c>
    </row>
    <row r="278" spans="2:65" s="1" customFormat="1" ht="24.2" customHeight="1">
      <c r="B278" s="133"/>
      <c r="C278" s="134" t="s">
        <v>1486</v>
      </c>
      <c r="D278" s="134" t="s">
        <v>184</v>
      </c>
      <c r="E278" s="135" t="s">
        <v>1874</v>
      </c>
      <c r="F278" s="136" t="s">
        <v>1875</v>
      </c>
      <c r="G278" s="137" t="s">
        <v>364</v>
      </c>
      <c r="H278" s="138">
        <v>0</v>
      </c>
      <c r="I278" s="139"/>
      <c r="J278" s="140">
        <f>ROUND(I278*H278,2)</f>
        <v>0</v>
      </c>
      <c r="K278" s="136" t="s">
        <v>3</v>
      </c>
      <c r="L278" s="33"/>
      <c r="M278" s="141" t="s">
        <v>3</v>
      </c>
      <c r="N278" s="142" t="s">
        <v>45</v>
      </c>
      <c r="P278" s="143">
        <f>O278*H278</f>
        <v>0</v>
      </c>
      <c r="Q278" s="143">
        <v>0</v>
      </c>
      <c r="R278" s="143">
        <f>Q278*H278</f>
        <v>0</v>
      </c>
      <c r="S278" s="143">
        <v>0</v>
      </c>
      <c r="T278" s="144">
        <f>S278*H278</f>
        <v>0</v>
      </c>
      <c r="AR278" s="145" t="s">
        <v>88</v>
      </c>
      <c r="AT278" s="145" t="s">
        <v>184</v>
      </c>
      <c r="AU278" s="145" t="s">
        <v>82</v>
      </c>
      <c r="AY278" s="18" t="s">
        <v>179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8" t="s">
        <v>78</v>
      </c>
      <c r="BK278" s="146">
        <f>ROUND(I278*H278,2)</f>
        <v>0</v>
      </c>
      <c r="BL278" s="18" t="s">
        <v>88</v>
      </c>
      <c r="BM278" s="145" t="s">
        <v>1876</v>
      </c>
    </row>
    <row r="279" spans="2:65" s="1" customFormat="1" ht="19.5">
      <c r="B279" s="33"/>
      <c r="D279" s="147" t="s">
        <v>189</v>
      </c>
      <c r="F279" s="148" t="s">
        <v>1875</v>
      </c>
      <c r="I279" s="149"/>
      <c r="L279" s="33"/>
      <c r="M279" s="150"/>
      <c r="T279" s="54"/>
      <c r="AT279" s="18" t="s">
        <v>189</v>
      </c>
      <c r="AU279" s="18" t="s">
        <v>82</v>
      </c>
    </row>
    <row r="280" spans="2:65" s="1" customFormat="1" ht="24.2" customHeight="1">
      <c r="B280" s="133"/>
      <c r="C280" s="134" t="s">
        <v>1488</v>
      </c>
      <c r="D280" s="134" t="s">
        <v>184</v>
      </c>
      <c r="E280" s="135" t="s">
        <v>1877</v>
      </c>
      <c r="F280" s="136" t="s">
        <v>1878</v>
      </c>
      <c r="G280" s="137" t="s">
        <v>245</v>
      </c>
      <c r="H280" s="138">
        <v>0</v>
      </c>
      <c r="I280" s="139"/>
      <c r="J280" s="140">
        <f>ROUND(I280*H280,2)</f>
        <v>0</v>
      </c>
      <c r="K280" s="136" t="s">
        <v>3</v>
      </c>
      <c r="L280" s="33"/>
      <c r="M280" s="141" t="s">
        <v>3</v>
      </c>
      <c r="N280" s="142" t="s">
        <v>45</v>
      </c>
      <c r="P280" s="143">
        <f>O280*H280</f>
        <v>0</v>
      </c>
      <c r="Q280" s="143">
        <v>0</v>
      </c>
      <c r="R280" s="143">
        <f>Q280*H280</f>
        <v>0</v>
      </c>
      <c r="S280" s="143">
        <v>0</v>
      </c>
      <c r="T280" s="144">
        <f>S280*H280</f>
        <v>0</v>
      </c>
      <c r="AR280" s="145" t="s">
        <v>88</v>
      </c>
      <c r="AT280" s="145" t="s">
        <v>184</v>
      </c>
      <c r="AU280" s="145" t="s">
        <v>82</v>
      </c>
      <c r="AY280" s="18" t="s">
        <v>179</v>
      </c>
      <c r="BE280" s="146">
        <f>IF(N280="základní",J280,0)</f>
        <v>0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8" t="s">
        <v>78</v>
      </c>
      <c r="BK280" s="146">
        <f>ROUND(I280*H280,2)</f>
        <v>0</v>
      </c>
      <c r="BL280" s="18" t="s">
        <v>88</v>
      </c>
      <c r="BM280" s="145" t="s">
        <v>1879</v>
      </c>
    </row>
    <row r="281" spans="2:65" s="1" customFormat="1" ht="19.5">
      <c r="B281" s="33"/>
      <c r="D281" s="147" t="s">
        <v>189</v>
      </c>
      <c r="F281" s="148" t="s">
        <v>1878</v>
      </c>
      <c r="I281" s="149"/>
      <c r="L281" s="33"/>
      <c r="M281" s="150"/>
      <c r="T281" s="54"/>
      <c r="AT281" s="18" t="s">
        <v>189</v>
      </c>
      <c r="AU281" s="18" t="s">
        <v>82</v>
      </c>
    </row>
    <row r="282" spans="2:65" s="1" customFormat="1" ht="24.2" customHeight="1">
      <c r="B282" s="133"/>
      <c r="C282" s="134" t="s">
        <v>1490</v>
      </c>
      <c r="D282" s="134" t="s">
        <v>184</v>
      </c>
      <c r="E282" s="135" t="s">
        <v>1880</v>
      </c>
      <c r="F282" s="136" t="s">
        <v>1881</v>
      </c>
      <c r="G282" s="137" t="s">
        <v>245</v>
      </c>
      <c r="H282" s="138">
        <v>0</v>
      </c>
      <c r="I282" s="139"/>
      <c r="J282" s="140">
        <f>ROUND(I282*H282,2)</f>
        <v>0</v>
      </c>
      <c r="K282" s="136" t="s">
        <v>3</v>
      </c>
      <c r="L282" s="33"/>
      <c r="M282" s="141" t="s">
        <v>3</v>
      </c>
      <c r="N282" s="142" t="s">
        <v>45</v>
      </c>
      <c r="P282" s="143">
        <f>O282*H282</f>
        <v>0</v>
      </c>
      <c r="Q282" s="143">
        <v>0</v>
      </c>
      <c r="R282" s="143">
        <f>Q282*H282</f>
        <v>0</v>
      </c>
      <c r="S282" s="143">
        <v>0</v>
      </c>
      <c r="T282" s="144">
        <f>S282*H282</f>
        <v>0</v>
      </c>
      <c r="AR282" s="145" t="s">
        <v>88</v>
      </c>
      <c r="AT282" s="145" t="s">
        <v>184</v>
      </c>
      <c r="AU282" s="145" t="s">
        <v>82</v>
      </c>
      <c r="AY282" s="18" t="s">
        <v>179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8" t="s">
        <v>78</v>
      </c>
      <c r="BK282" s="146">
        <f>ROUND(I282*H282,2)</f>
        <v>0</v>
      </c>
      <c r="BL282" s="18" t="s">
        <v>88</v>
      </c>
      <c r="BM282" s="145" t="s">
        <v>1882</v>
      </c>
    </row>
    <row r="283" spans="2:65" s="1" customFormat="1" ht="19.5">
      <c r="B283" s="33"/>
      <c r="D283" s="147" t="s">
        <v>189</v>
      </c>
      <c r="F283" s="148" t="s">
        <v>1881</v>
      </c>
      <c r="I283" s="149"/>
      <c r="L283" s="33"/>
      <c r="M283" s="150"/>
      <c r="T283" s="54"/>
      <c r="AT283" s="18" t="s">
        <v>189</v>
      </c>
      <c r="AU283" s="18" t="s">
        <v>82</v>
      </c>
    </row>
    <row r="284" spans="2:65" s="1" customFormat="1" ht="16.5" customHeight="1">
      <c r="B284" s="133"/>
      <c r="C284" s="134" t="s">
        <v>1492</v>
      </c>
      <c r="D284" s="134" t="s">
        <v>184</v>
      </c>
      <c r="E284" s="135" t="s">
        <v>1883</v>
      </c>
      <c r="F284" s="136" t="s">
        <v>1884</v>
      </c>
      <c r="G284" s="137" t="s">
        <v>245</v>
      </c>
      <c r="H284" s="138">
        <v>0</v>
      </c>
      <c r="I284" s="139"/>
      <c r="J284" s="140">
        <f>ROUND(I284*H284,2)</f>
        <v>0</v>
      </c>
      <c r="K284" s="136" t="s">
        <v>3</v>
      </c>
      <c r="L284" s="33"/>
      <c r="M284" s="141" t="s">
        <v>3</v>
      </c>
      <c r="N284" s="142" t="s">
        <v>45</v>
      </c>
      <c r="P284" s="143">
        <f>O284*H284</f>
        <v>0</v>
      </c>
      <c r="Q284" s="143">
        <v>0</v>
      </c>
      <c r="R284" s="143">
        <f>Q284*H284</f>
        <v>0</v>
      </c>
      <c r="S284" s="143">
        <v>0</v>
      </c>
      <c r="T284" s="144">
        <f>S284*H284</f>
        <v>0</v>
      </c>
      <c r="AR284" s="145" t="s">
        <v>88</v>
      </c>
      <c r="AT284" s="145" t="s">
        <v>184</v>
      </c>
      <c r="AU284" s="145" t="s">
        <v>82</v>
      </c>
      <c r="AY284" s="18" t="s">
        <v>179</v>
      </c>
      <c r="BE284" s="146">
        <f>IF(N284="základní",J284,0)</f>
        <v>0</v>
      </c>
      <c r="BF284" s="146">
        <f>IF(N284="snížená",J284,0)</f>
        <v>0</v>
      </c>
      <c r="BG284" s="146">
        <f>IF(N284="zákl. přenesená",J284,0)</f>
        <v>0</v>
      </c>
      <c r="BH284" s="146">
        <f>IF(N284="sníž. přenesená",J284,0)</f>
        <v>0</v>
      </c>
      <c r="BI284" s="146">
        <f>IF(N284="nulová",J284,0)</f>
        <v>0</v>
      </c>
      <c r="BJ284" s="18" t="s">
        <v>78</v>
      </c>
      <c r="BK284" s="146">
        <f>ROUND(I284*H284,2)</f>
        <v>0</v>
      </c>
      <c r="BL284" s="18" t="s">
        <v>88</v>
      </c>
      <c r="BM284" s="145" t="s">
        <v>1885</v>
      </c>
    </row>
    <row r="285" spans="2:65" s="1" customFormat="1">
      <c r="B285" s="33"/>
      <c r="D285" s="147" t="s">
        <v>189</v>
      </c>
      <c r="F285" s="148" t="s">
        <v>1884</v>
      </c>
      <c r="I285" s="149"/>
      <c r="L285" s="33"/>
      <c r="M285" s="150"/>
      <c r="T285" s="54"/>
      <c r="AT285" s="18" t="s">
        <v>189</v>
      </c>
      <c r="AU285" s="18" t="s">
        <v>82</v>
      </c>
    </row>
    <row r="286" spans="2:65" s="1" customFormat="1" ht="24.2" customHeight="1">
      <c r="B286" s="133"/>
      <c r="C286" s="134" t="s">
        <v>1494</v>
      </c>
      <c r="D286" s="134" t="s">
        <v>184</v>
      </c>
      <c r="E286" s="135" t="s">
        <v>1886</v>
      </c>
      <c r="F286" s="136" t="s">
        <v>1887</v>
      </c>
      <c r="G286" s="137" t="s">
        <v>1888</v>
      </c>
      <c r="H286" s="138">
        <v>1</v>
      </c>
      <c r="I286" s="139"/>
      <c r="J286" s="140">
        <f>ROUND(I286*H286,2)</f>
        <v>0</v>
      </c>
      <c r="K286" s="136" t="s">
        <v>3</v>
      </c>
      <c r="L286" s="33"/>
      <c r="M286" s="141" t="s">
        <v>3</v>
      </c>
      <c r="N286" s="142" t="s">
        <v>45</v>
      </c>
      <c r="P286" s="143">
        <f>O286*H286</f>
        <v>0</v>
      </c>
      <c r="Q286" s="143">
        <v>0</v>
      </c>
      <c r="R286" s="143">
        <f>Q286*H286</f>
        <v>0</v>
      </c>
      <c r="S286" s="143">
        <v>0</v>
      </c>
      <c r="T286" s="144">
        <f>S286*H286</f>
        <v>0</v>
      </c>
      <c r="AR286" s="145" t="s">
        <v>88</v>
      </c>
      <c r="AT286" s="145" t="s">
        <v>184</v>
      </c>
      <c r="AU286" s="145" t="s">
        <v>82</v>
      </c>
      <c r="AY286" s="18" t="s">
        <v>179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8" t="s">
        <v>78</v>
      </c>
      <c r="BK286" s="146">
        <f>ROUND(I286*H286,2)</f>
        <v>0</v>
      </c>
      <c r="BL286" s="18" t="s">
        <v>88</v>
      </c>
      <c r="BM286" s="145" t="s">
        <v>1889</v>
      </c>
    </row>
    <row r="287" spans="2:65" s="1" customFormat="1">
      <c r="B287" s="33"/>
      <c r="D287" s="147" t="s">
        <v>189</v>
      </c>
      <c r="F287" s="148" t="s">
        <v>1887</v>
      </c>
      <c r="I287" s="149"/>
      <c r="L287" s="33"/>
      <c r="M287" s="150"/>
      <c r="T287" s="54"/>
      <c r="AT287" s="18" t="s">
        <v>189</v>
      </c>
      <c r="AU287" s="18" t="s">
        <v>82</v>
      </c>
    </row>
    <row r="288" spans="2:65" s="11" customFormat="1" ht="22.9" customHeight="1">
      <c r="B288" s="121"/>
      <c r="D288" s="122" t="s">
        <v>73</v>
      </c>
      <c r="E288" s="131" t="s">
        <v>1890</v>
      </c>
      <c r="F288" s="131" t="s">
        <v>1891</v>
      </c>
      <c r="I288" s="124"/>
      <c r="J288" s="132">
        <f>BK288</f>
        <v>0</v>
      </c>
      <c r="L288" s="121"/>
      <c r="M288" s="126"/>
      <c r="P288" s="127">
        <f>SUM(P289:P332)</f>
        <v>0</v>
      </c>
      <c r="R288" s="127">
        <f>SUM(R289:R332)</f>
        <v>0</v>
      </c>
      <c r="T288" s="128">
        <f>SUM(T289:T332)</f>
        <v>0</v>
      </c>
      <c r="AR288" s="122" t="s">
        <v>82</v>
      </c>
      <c r="AT288" s="129" t="s">
        <v>73</v>
      </c>
      <c r="AU288" s="129" t="s">
        <v>78</v>
      </c>
      <c r="AY288" s="122" t="s">
        <v>179</v>
      </c>
      <c r="BK288" s="130">
        <f>SUM(BK289:BK332)</f>
        <v>0</v>
      </c>
    </row>
    <row r="289" spans="2:65" s="1" customFormat="1" ht="24.2" customHeight="1">
      <c r="B289" s="133"/>
      <c r="C289" s="134" t="s">
        <v>1496</v>
      </c>
      <c r="D289" s="134" t="s">
        <v>184</v>
      </c>
      <c r="E289" s="135" t="s">
        <v>1892</v>
      </c>
      <c r="F289" s="136" t="s">
        <v>1893</v>
      </c>
      <c r="G289" s="137" t="s">
        <v>1894</v>
      </c>
      <c r="H289" s="138">
        <v>0</v>
      </c>
      <c r="I289" s="139"/>
      <c r="J289" s="140">
        <f>ROUND(I289*H289,2)</f>
        <v>0</v>
      </c>
      <c r="K289" s="136" t="s">
        <v>3</v>
      </c>
      <c r="L289" s="33"/>
      <c r="M289" s="141" t="s">
        <v>3</v>
      </c>
      <c r="N289" s="142" t="s">
        <v>45</v>
      </c>
      <c r="P289" s="143">
        <f>O289*H289</f>
        <v>0</v>
      </c>
      <c r="Q289" s="143">
        <v>0</v>
      </c>
      <c r="R289" s="143">
        <f>Q289*H289</f>
        <v>0</v>
      </c>
      <c r="S289" s="143">
        <v>0</v>
      </c>
      <c r="T289" s="144">
        <f>S289*H289</f>
        <v>0</v>
      </c>
      <c r="AR289" s="145" t="s">
        <v>88</v>
      </c>
      <c r="AT289" s="145" t="s">
        <v>184</v>
      </c>
      <c r="AU289" s="145" t="s">
        <v>82</v>
      </c>
      <c r="AY289" s="18" t="s">
        <v>179</v>
      </c>
      <c r="BE289" s="146">
        <f>IF(N289="základní",J289,0)</f>
        <v>0</v>
      </c>
      <c r="BF289" s="146">
        <f>IF(N289="snížená",J289,0)</f>
        <v>0</v>
      </c>
      <c r="BG289" s="146">
        <f>IF(N289="zákl. přenesená",J289,0)</f>
        <v>0</v>
      </c>
      <c r="BH289" s="146">
        <f>IF(N289="sníž. přenesená",J289,0)</f>
        <v>0</v>
      </c>
      <c r="BI289" s="146">
        <f>IF(N289="nulová",J289,0)</f>
        <v>0</v>
      </c>
      <c r="BJ289" s="18" t="s">
        <v>78</v>
      </c>
      <c r="BK289" s="146">
        <f>ROUND(I289*H289,2)</f>
        <v>0</v>
      </c>
      <c r="BL289" s="18" t="s">
        <v>88</v>
      </c>
      <c r="BM289" s="145" t="s">
        <v>1895</v>
      </c>
    </row>
    <row r="290" spans="2:65" s="1" customFormat="1">
      <c r="B290" s="33"/>
      <c r="D290" s="147" t="s">
        <v>189</v>
      </c>
      <c r="F290" s="148" t="s">
        <v>1893</v>
      </c>
      <c r="I290" s="149"/>
      <c r="L290" s="33"/>
      <c r="M290" s="150"/>
      <c r="T290" s="54"/>
      <c r="AT290" s="18" t="s">
        <v>189</v>
      </c>
      <c r="AU290" s="18" t="s">
        <v>82</v>
      </c>
    </row>
    <row r="291" spans="2:65" s="1" customFormat="1" ht="24.2" customHeight="1">
      <c r="B291" s="133"/>
      <c r="C291" s="134" t="s">
        <v>1498</v>
      </c>
      <c r="D291" s="134" t="s">
        <v>184</v>
      </c>
      <c r="E291" s="135" t="s">
        <v>1896</v>
      </c>
      <c r="F291" s="136" t="s">
        <v>1897</v>
      </c>
      <c r="G291" s="137" t="s">
        <v>1894</v>
      </c>
      <c r="H291" s="138">
        <v>0</v>
      </c>
      <c r="I291" s="139"/>
      <c r="J291" s="140">
        <f>ROUND(I291*H291,2)</f>
        <v>0</v>
      </c>
      <c r="K291" s="136" t="s">
        <v>3</v>
      </c>
      <c r="L291" s="33"/>
      <c r="M291" s="141" t="s">
        <v>3</v>
      </c>
      <c r="N291" s="142" t="s">
        <v>45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88</v>
      </c>
      <c r="AT291" s="145" t="s">
        <v>184</v>
      </c>
      <c r="AU291" s="145" t="s">
        <v>82</v>
      </c>
      <c r="AY291" s="18" t="s">
        <v>179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8" t="s">
        <v>78</v>
      </c>
      <c r="BK291" s="146">
        <f>ROUND(I291*H291,2)</f>
        <v>0</v>
      </c>
      <c r="BL291" s="18" t="s">
        <v>88</v>
      </c>
      <c r="BM291" s="145" t="s">
        <v>1898</v>
      </c>
    </row>
    <row r="292" spans="2:65" s="1" customFormat="1">
      <c r="B292" s="33"/>
      <c r="D292" s="147" t="s">
        <v>189</v>
      </c>
      <c r="F292" s="148" t="s">
        <v>1897</v>
      </c>
      <c r="I292" s="149"/>
      <c r="L292" s="33"/>
      <c r="M292" s="150"/>
      <c r="T292" s="54"/>
      <c r="AT292" s="18" t="s">
        <v>189</v>
      </c>
      <c r="AU292" s="18" t="s">
        <v>82</v>
      </c>
    </row>
    <row r="293" spans="2:65" s="1" customFormat="1" ht="16.5" customHeight="1">
      <c r="B293" s="133"/>
      <c r="C293" s="134" t="s">
        <v>1500</v>
      </c>
      <c r="D293" s="134" t="s">
        <v>184</v>
      </c>
      <c r="E293" s="135" t="s">
        <v>1899</v>
      </c>
      <c r="F293" s="136" t="s">
        <v>1900</v>
      </c>
      <c r="G293" s="137" t="s">
        <v>1894</v>
      </c>
      <c r="H293" s="138">
        <v>0</v>
      </c>
      <c r="I293" s="139"/>
      <c r="J293" s="140">
        <f>ROUND(I293*H293,2)</f>
        <v>0</v>
      </c>
      <c r="K293" s="136" t="s">
        <v>3</v>
      </c>
      <c r="L293" s="33"/>
      <c r="M293" s="141" t="s">
        <v>3</v>
      </c>
      <c r="N293" s="142" t="s">
        <v>45</v>
      </c>
      <c r="P293" s="143">
        <f>O293*H293</f>
        <v>0</v>
      </c>
      <c r="Q293" s="143">
        <v>0</v>
      </c>
      <c r="R293" s="143">
        <f>Q293*H293</f>
        <v>0</v>
      </c>
      <c r="S293" s="143">
        <v>0</v>
      </c>
      <c r="T293" s="144">
        <f>S293*H293</f>
        <v>0</v>
      </c>
      <c r="AR293" s="145" t="s">
        <v>88</v>
      </c>
      <c r="AT293" s="145" t="s">
        <v>184</v>
      </c>
      <c r="AU293" s="145" t="s">
        <v>82</v>
      </c>
      <c r="AY293" s="18" t="s">
        <v>179</v>
      </c>
      <c r="BE293" s="146">
        <f>IF(N293="základní",J293,0)</f>
        <v>0</v>
      </c>
      <c r="BF293" s="146">
        <f>IF(N293="snížená",J293,0)</f>
        <v>0</v>
      </c>
      <c r="BG293" s="146">
        <f>IF(N293="zákl. přenesená",J293,0)</f>
        <v>0</v>
      </c>
      <c r="BH293" s="146">
        <f>IF(N293="sníž. přenesená",J293,0)</f>
        <v>0</v>
      </c>
      <c r="BI293" s="146">
        <f>IF(N293="nulová",J293,0)</f>
        <v>0</v>
      </c>
      <c r="BJ293" s="18" t="s">
        <v>78</v>
      </c>
      <c r="BK293" s="146">
        <f>ROUND(I293*H293,2)</f>
        <v>0</v>
      </c>
      <c r="BL293" s="18" t="s">
        <v>88</v>
      </c>
      <c r="BM293" s="145" t="s">
        <v>1901</v>
      </c>
    </row>
    <row r="294" spans="2:65" s="1" customFormat="1">
      <c r="B294" s="33"/>
      <c r="D294" s="147" t="s">
        <v>189</v>
      </c>
      <c r="F294" s="148" t="s">
        <v>1900</v>
      </c>
      <c r="I294" s="149"/>
      <c r="L294" s="33"/>
      <c r="M294" s="150"/>
      <c r="T294" s="54"/>
      <c r="AT294" s="18" t="s">
        <v>189</v>
      </c>
      <c r="AU294" s="18" t="s">
        <v>82</v>
      </c>
    </row>
    <row r="295" spans="2:65" s="1" customFormat="1" ht="16.5" customHeight="1">
      <c r="B295" s="133"/>
      <c r="C295" s="134" t="s">
        <v>1503</v>
      </c>
      <c r="D295" s="134" t="s">
        <v>184</v>
      </c>
      <c r="E295" s="135" t="s">
        <v>1902</v>
      </c>
      <c r="F295" s="136" t="s">
        <v>1903</v>
      </c>
      <c r="G295" s="137" t="s">
        <v>1894</v>
      </c>
      <c r="H295" s="138">
        <v>0</v>
      </c>
      <c r="I295" s="139"/>
      <c r="J295" s="140">
        <f>ROUND(I295*H295,2)</f>
        <v>0</v>
      </c>
      <c r="K295" s="136" t="s">
        <v>3</v>
      </c>
      <c r="L295" s="33"/>
      <c r="M295" s="141" t="s">
        <v>3</v>
      </c>
      <c r="N295" s="142" t="s">
        <v>45</v>
      </c>
      <c r="P295" s="143">
        <f>O295*H295</f>
        <v>0</v>
      </c>
      <c r="Q295" s="143">
        <v>0</v>
      </c>
      <c r="R295" s="143">
        <f>Q295*H295</f>
        <v>0</v>
      </c>
      <c r="S295" s="143">
        <v>0</v>
      </c>
      <c r="T295" s="144">
        <f>S295*H295</f>
        <v>0</v>
      </c>
      <c r="AR295" s="145" t="s">
        <v>88</v>
      </c>
      <c r="AT295" s="145" t="s">
        <v>184</v>
      </c>
      <c r="AU295" s="145" t="s">
        <v>82</v>
      </c>
      <c r="AY295" s="18" t="s">
        <v>179</v>
      </c>
      <c r="BE295" s="146">
        <f>IF(N295="základní",J295,0)</f>
        <v>0</v>
      </c>
      <c r="BF295" s="146">
        <f>IF(N295="snížená",J295,0)</f>
        <v>0</v>
      </c>
      <c r="BG295" s="146">
        <f>IF(N295="zákl. přenesená",J295,0)</f>
        <v>0</v>
      </c>
      <c r="BH295" s="146">
        <f>IF(N295="sníž. přenesená",J295,0)</f>
        <v>0</v>
      </c>
      <c r="BI295" s="146">
        <f>IF(N295="nulová",J295,0)</f>
        <v>0</v>
      </c>
      <c r="BJ295" s="18" t="s">
        <v>78</v>
      </c>
      <c r="BK295" s="146">
        <f>ROUND(I295*H295,2)</f>
        <v>0</v>
      </c>
      <c r="BL295" s="18" t="s">
        <v>88</v>
      </c>
      <c r="BM295" s="145" t="s">
        <v>1904</v>
      </c>
    </row>
    <row r="296" spans="2:65" s="1" customFormat="1">
      <c r="B296" s="33"/>
      <c r="D296" s="147" t="s">
        <v>189</v>
      </c>
      <c r="F296" s="148" t="s">
        <v>1903</v>
      </c>
      <c r="I296" s="149"/>
      <c r="L296" s="33"/>
      <c r="M296" s="150"/>
      <c r="T296" s="54"/>
      <c r="AT296" s="18" t="s">
        <v>189</v>
      </c>
      <c r="AU296" s="18" t="s">
        <v>82</v>
      </c>
    </row>
    <row r="297" spans="2:65" s="1" customFormat="1" ht="16.5" customHeight="1">
      <c r="B297" s="133"/>
      <c r="C297" s="134" t="s">
        <v>1506</v>
      </c>
      <c r="D297" s="134" t="s">
        <v>184</v>
      </c>
      <c r="E297" s="135" t="s">
        <v>1905</v>
      </c>
      <c r="F297" s="136" t="s">
        <v>1906</v>
      </c>
      <c r="G297" s="137" t="s">
        <v>1894</v>
      </c>
      <c r="H297" s="138">
        <v>0</v>
      </c>
      <c r="I297" s="139"/>
      <c r="J297" s="140">
        <f>ROUND(I297*H297,2)</f>
        <v>0</v>
      </c>
      <c r="K297" s="136" t="s">
        <v>3</v>
      </c>
      <c r="L297" s="33"/>
      <c r="M297" s="141" t="s">
        <v>3</v>
      </c>
      <c r="N297" s="142" t="s">
        <v>45</v>
      </c>
      <c r="P297" s="143">
        <f>O297*H297</f>
        <v>0</v>
      </c>
      <c r="Q297" s="143">
        <v>0</v>
      </c>
      <c r="R297" s="143">
        <f>Q297*H297</f>
        <v>0</v>
      </c>
      <c r="S297" s="143">
        <v>0</v>
      </c>
      <c r="T297" s="144">
        <f>S297*H297</f>
        <v>0</v>
      </c>
      <c r="AR297" s="145" t="s">
        <v>88</v>
      </c>
      <c r="AT297" s="145" t="s">
        <v>184</v>
      </c>
      <c r="AU297" s="145" t="s">
        <v>82</v>
      </c>
      <c r="AY297" s="18" t="s">
        <v>179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8" t="s">
        <v>78</v>
      </c>
      <c r="BK297" s="146">
        <f>ROUND(I297*H297,2)</f>
        <v>0</v>
      </c>
      <c r="BL297" s="18" t="s">
        <v>88</v>
      </c>
      <c r="BM297" s="145" t="s">
        <v>1907</v>
      </c>
    </row>
    <row r="298" spans="2:65" s="1" customFormat="1">
      <c r="B298" s="33"/>
      <c r="D298" s="147" t="s">
        <v>189</v>
      </c>
      <c r="F298" s="148" t="s">
        <v>1906</v>
      </c>
      <c r="I298" s="149"/>
      <c r="L298" s="33"/>
      <c r="M298" s="150"/>
      <c r="T298" s="54"/>
      <c r="AT298" s="18" t="s">
        <v>189</v>
      </c>
      <c r="AU298" s="18" t="s">
        <v>82</v>
      </c>
    </row>
    <row r="299" spans="2:65" s="1" customFormat="1" ht="24.2" customHeight="1">
      <c r="B299" s="133"/>
      <c r="C299" s="134" t="s">
        <v>1509</v>
      </c>
      <c r="D299" s="134" t="s">
        <v>184</v>
      </c>
      <c r="E299" s="135" t="s">
        <v>1908</v>
      </c>
      <c r="F299" s="136" t="s">
        <v>1909</v>
      </c>
      <c r="G299" s="137" t="s">
        <v>1894</v>
      </c>
      <c r="H299" s="138">
        <v>0</v>
      </c>
      <c r="I299" s="139"/>
      <c r="J299" s="140">
        <f>ROUND(I299*H299,2)</f>
        <v>0</v>
      </c>
      <c r="K299" s="136" t="s">
        <v>3</v>
      </c>
      <c r="L299" s="33"/>
      <c r="M299" s="141" t="s">
        <v>3</v>
      </c>
      <c r="N299" s="142" t="s">
        <v>45</v>
      </c>
      <c r="P299" s="143">
        <f>O299*H299</f>
        <v>0</v>
      </c>
      <c r="Q299" s="143">
        <v>0</v>
      </c>
      <c r="R299" s="143">
        <f>Q299*H299</f>
        <v>0</v>
      </c>
      <c r="S299" s="143">
        <v>0</v>
      </c>
      <c r="T299" s="144">
        <f>S299*H299</f>
        <v>0</v>
      </c>
      <c r="AR299" s="145" t="s">
        <v>88</v>
      </c>
      <c r="AT299" s="145" t="s">
        <v>184</v>
      </c>
      <c r="AU299" s="145" t="s">
        <v>82</v>
      </c>
      <c r="AY299" s="18" t="s">
        <v>179</v>
      </c>
      <c r="BE299" s="146">
        <f>IF(N299="základní",J299,0)</f>
        <v>0</v>
      </c>
      <c r="BF299" s="146">
        <f>IF(N299="snížená",J299,0)</f>
        <v>0</v>
      </c>
      <c r="BG299" s="146">
        <f>IF(N299="zákl. přenesená",J299,0)</f>
        <v>0</v>
      </c>
      <c r="BH299" s="146">
        <f>IF(N299="sníž. přenesená",J299,0)</f>
        <v>0</v>
      </c>
      <c r="BI299" s="146">
        <f>IF(N299="nulová",J299,0)</f>
        <v>0</v>
      </c>
      <c r="BJ299" s="18" t="s">
        <v>78</v>
      </c>
      <c r="BK299" s="146">
        <f>ROUND(I299*H299,2)</f>
        <v>0</v>
      </c>
      <c r="BL299" s="18" t="s">
        <v>88</v>
      </c>
      <c r="BM299" s="145" t="s">
        <v>1910</v>
      </c>
    </row>
    <row r="300" spans="2:65" s="1" customFormat="1">
      <c r="B300" s="33"/>
      <c r="D300" s="147" t="s">
        <v>189</v>
      </c>
      <c r="F300" s="148" t="s">
        <v>1909</v>
      </c>
      <c r="I300" s="149"/>
      <c r="L300" s="33"/>
      <c r="M300" s="150"/>
      <c r="T300" s="54"/>
      <c r="AT300" s="18" t="s">
        <v>189</v>
      </c>
      <c r="AU300" s="18" t="s">
        <v>82</v>
      </c>
    </row>
    <row r="301" spans="2:65" s="1" customFormat="1" ht="16.5" customHeight="1">
      <c r="B301" s="133"/>
      <c r="C301" s="134" t="s">
        <v>1512</v>
      </c>
      <c r="D301" s="134" t="s">
        <v>184</v>
      </c>
      <c r="E301" s="135" t="s">
        <v>1911</v>
      </c>
      <c r="F301" s="136" t="s">
        <v>1912</v>
      </c>
      <c r="G301" s="137" t="s">
        <v>1913</v>
      </c>
      <c r="H301" s="138">
        <v>0</v>
      </c>
      <c r="I301" s="139"/>
      <c r="J301" s="140">
        <f>ROUND(I301*H301,2)</f>
        <v>0</v>
      </c>
      <c r="K301" s="136" t="s">
        <v>3</v>
      </c>
      <c r="L301" s="33"/>
      <c r="M301" s="141" t="s">
        <v>3</v>
      </c>
      <c r="N301" s="142" t="s">
        <v>45</v>
      </c>
      <c r="P301" s="143">
        <f>O301*H301</f>
        <v>0</v>
      </c>
      <c r="Q301" s="143">
        <v>0</v>
      </c>
      <c r="R301" s="143">
        <f>Q301*H301</f>
        <v>0</v>
      </c>
      <c r="S301" s="143">
        <v>0</v>
      </c>
      <c r="T301" s="144">
        <f>S301*H301</f>
        <v>0</v>
      </c>
      <c r="AR301" s="145" t="s">
        <v>88</v>
      </c>
      <c r="AT301" s="145" t="s">
        <v>184</v>
      </c>
      <c r="AU301" s="145" t="s">
        <v>82</v>
      </c>
      <c r="AY301" s="18" t="s">
        <v>179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8" t="s">
        <v>78</v>
      </c>
      <c r="BK301" s="146">
        <f>ROUND(I301*H301,2)</f>
        <v>0</v>
      </c>
      <c r="BL301" s="18" t="s">
        <v>88</v>
      </c>
      <c r="BM301" s="145" t="s">
        <v>1914</v>
      </c>
    </row>
    <row r="302" spans="2:65" s="1" customFormat="1">
      <c r="B302" s="33"/>
      <c r="D302" s="147" t="s">
        <v>189</v>
      </c>
      <c r="F302" s="148" t="s">
        <v>1912</v>
      </c>
      <c r="I302" s="149"/>
      <c r="L302" s="33"/>
      <c r="M302" s="150"/>
      <c r="T302" s="54"/>
      <c r="AT302" s="18" t="s">
        <v>189</v>
      </c>
      <c r="AU302" s="18" t="s">
        <v>82</v>
      </c>
    </row>
    <row r="303" spans="2:65" s="1" customFormat="1" ht="16.5" customHeight="1">
      <c r="B303" s="133"/>
      <c r="C303" s="134" t="s">
        <v>1515</v>
      </c>
      <c r="D303" s="134" t="s">
        <v>184</v>
      </c>
      <c r="E303" s="135" t="s">
        <v>1915</v>
      </c>
      <c r="F303" s="136" t="s">
        <v>1916</v>
      </c>
      <c r="G303" s="137" t="s">
        <v>1894</v>
      </c>
      <c r="H303" s="138">
        <v>0</v>
      </c>
      <c r="I303" s="139"/>
      <c r="J303" s="140">
        <f>ROUND(I303*H303,2)</f>
        <v>0</v>
      </c>
      <c r="K303" s="136" t="s">
        <v>3</v>
      </c>
      <c r="L303" s="33"/>
      <c r="M303" s="141" t="s">
        <v>3</v>
      </c>
      <c r="N303" s="142" t="s">
        <v>45</v>
      </c>
      <c r="P303" s="143">
        <f>O303*H303</f>
        <v>0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AR303" s="145" t="s">
        <v>88</v>
      </c>
      <c r="AT303" s="145" t="s">
        <v>184</v>
      </c>
      <c r="AU303" s="145" t="s">
        <v>82</v>
      </c>
      <c r="AY303" s="18" t="s">
        <v>179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8" t="s">
        <v>78</v>
      </c>
      <c r="BK303" s="146">
        <f>ROUND(I303*H303,2)</f>
        <v>0</v>
      </c>
      <c r="BL303" s="18" t="s">
        <v>88</v>
      </c>
      <c r="BM303" s="145" t="s">
        <v>1917</v>
      </c>
    </row>
    <row r="304" spans="2:65" s="1" customFormat="1">
      <c r="B304" s="33"/>
      <c r="D304" s="147" t="s">
        <v>189</v>
      </c>
      <c r="F304" s="148" t="s">
        <v>1916</v>
      </c>
      <c r="I304" s="149"/>
      <c r="L304" s="33"/>
      <c r="M304" s="150"/>
      <c r="T304" s="54"/>
      <c r="AT304" s="18" t="s">
        <v>189</v>
      </c>
      <c r="AU304" s="18" t="s">
        <v>82</v>
      </c>
    </row>
    <row r="305" spans="2:65" s="1" customFormat="1" ht="16.5" customHeight="1">
      <c r="B305" s="133"/>
      <c r="C305" s="134" t="s">
        <v>1518</v>
      </c>
      <c r="D305" s="134" t="s">
        <v>184</v>
      </c>
      <c r="E305" s="135" t="s">
        <v>1918</v>
      </c>
      <c r="F305" s="136" t="s">
        <v>1919</v>
      </c>
      <c r="G305" s="137" t="s">
        <v>1894</v>
      </c>
      <c r="H305" s="138">
        <v>0</v>
      </c>
      <c r="I305" s="139"/>
      <c r="J305" s="140">
        <f>ROUND(I305*H305,2)</f>
        <v>0</v>
      </c>
      <c r="K305" s="136" t="s">
        <v>3</v>
      </c>
      <c r="L305" s="33"/>
      <c r="M305" s="141" t="s">
        <v>3</v>
      </c>
      <c r="N305" s="142" t="s">
        <v>45</v>
      </c>
      <c r="P305" s="143">
        <f>O305*H305</f>
        <v>0</v>
      </c>
      <c r="Q305" s="143">
        <v>0</v>
      </c>
      <c r="R305" s="143">
        <f>Q305*H305</f>
        <v>0</v>
      </c>
      <c r="S305" s="143">
        <v>0</v>
      </c>
      <c r="T305" s="144">
        <f>S305*H305</f>
        <v>0</v>
      </c>
      <c r="AR305" s="145" t="s">
        <v>88</v>
      </c>
      <c r="AT305" s="145" t="s">
        <v>184</v>
      </c>
      <c r="AU305" s="145" t="s">
        <v>82</v>
      </c>
      <c r="AY305" s="18" t="s">
        <v>179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8" t="s">
        <v>78</v>
      </c>
      <c r="BK305" s="146">
        <f>ROUND(I305*H305,2)</f>
        <v>0</v>
      </c>
      <c r="BL305" s="18" t="s">
        <v>88</v>
      </c>
      <c r="BM305" s="145" t="s">
        <v>1920</v>
      </c>
    </row>
    <row r="306" spans="2:65" s="1" customFormat="1">
      <c r="B306" s="33"/>
      <c r="D306" s="147" t="s">
        <v>189</v>
      </c>
      <c r="F306" s="148" t="s">
        <v>1919</v>
      </c>
      <c r="I306" s="149"/>
      <c r="L306" s="33"/>
      <c r="M306" s="150"/>
      <c r="T306" s="54"/>
      <c r="AT306" s="18" t="s">
        <v>189</v>
      </c>
      <c r="AU306" s="18" t="s">
        <v>82</v>
      </c>
    </row>
    <row r="307" spans="2:65" s="1" customFormat="1" ht="16.5" customHeight="1">
      <c r="B307" s="133"/>
      <c r="C307" s="134" t="s">
        <v>125</v>
      </c>
      <c r="D307" s="134" t="s">
        <v>184</v>
      </c>
      <c r="E307" s="135" t="s">
        <v>1921</v>
      </c>
      <c r="F307" s="136" t="s">
        <v>1922</v>
      </c>
      <c r="G307" s="137" t="s">
        <v>1894</v>
      </c>
      <c r="H307" s="138">
        <v>0</v>
      </c>
      <c r="I307" s="139"/>
      <c r="J307" s="140">
        <f>ROUND(I307*H307,2)</f>
        <v>0</v>
      </c>
      <c r="K307" s="136" t="s">
        <v>3</v>
      </c>
      <c r="L307" s="33"/>
      <c r="M307" s="141" t="s">
        <v>3</v>
      </c>
      <c r="N307" s="142" t="s">
        <v>45</v>
      </c>
      <c r="P307" s="143">
        <f>O307*H307</f>
        <v>0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88</v>
      </c>
      <c r="AT307" s="145" t="s">
        <v>184</v>
      </c>
      <c r="AU307" s="145" t="s">
        <v>82</v>
      </c>
      <c r="AY307" s="18" t="s">
        <v>179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8" t="s">
        <v>78</v>
      </c>
      <c r="BK307" s="146">
        <f>ROUND(I307*H307,2)</f>
        <v>0</v>
      </c>
      <c r="BL307" s="18" t="s">
        <v>88</v>
      </c>
      <c r="BM307" s="145" t="s">
        <v>1923</v>
      </c>
    </row>
    <row r="308" spans="2:65" s="1" customFormat="1">
      <c r="B308" s="33"/>
      <c r="D308" s="147" t="s">
        <v>189</v>
      </c>
      <c r="F308" s="148" t="s">
        <v>1922</v>
      </c>
      <c r="I308" s="149"/>
      <c r="L308" s="33"/>
      <c r="M308" s="150"/>
      <c r="T308" s="54"/>
      <c r="AT308" s="18" t="s">
        <v>189</v>
      </c>
      <c r="AU308" s="18" t="s">
        <v>82</v>
      </c>
    </row>
    <row r="309" spans="2:65" s="1" customFormat="1" ht="16.5" customHeight="1">
      <c r="B309" s="133"/>
      <c r="C309" s="134" t="s">
        <v>1523</v>
      </c>
      <c r="D309" s="134" t="s">
        <v>184</v>
      </c>
      <c r="E309" s="135" t="s">
        <v>1924</v>
      </c>
      <c r="F309" s="136" t="s">
        <v>1925</v>
      </c>
      <c r="G309" s="137" t="s">
        <v>1894</v>
      </c>
      <c r="H309" s="138">
        <v>0</v>
      </c>
      <c r="I309" s="139"/>
      <c r="J309" s="140">
        <f>ROUND(I309*H309,2)</f>
        <v>0</v>
      </c>
      <c r="K309" s="136" t="s">
        <v>3</v>
      </c>
      <c r="L309" s="33"/>
      <c r="M309" s="141" t="s">
        <v>3</v>
      </c>
      <c r="N309" s="142" t="s">
        <v>45</v>
      </c>
      <c r="P309" s="143">
        <f>O309*H309</f>
        <v>0</v>
      </c>
      <c r="Q309" s="143">
        <v>0</v>
      </c>
      <c r="R309" s="143">
        <f>Q309*H309</f>
        <v>0</v>
      </c>
      <c r="S309" s="143">
        <v>0</v>
      </c>
      <c r="T309" s="144">
        <f>S309*H309</f>
        <v>0</v>
      </c>
      <c r="AR309" s="145" t="s">
        <v>88</v>
      </c>
      <c r="AT309" s="145" t="s">
        <v>184</v>
      </c>
      <c r="AU309" s="145" t="s">
        <v>82</v>
      </c>
      <c r="AY309" s="18" t="s">
        <v>179</v>
      </c>
      <c r="BE309" s="146">
        <f>IF(N309="základní",J309,0)</f>
        <v>0</v>
      </c>
      <c r="BF309" s="146">
        <f>IF(N309="snížená",J309,0)</f>
        <v>0</v>
      </c>
      <c r="BG309" s="146">
        <f>IF(N309="zákl. přenesená",J309,0)</f>
        <v>0</v>
      </c>
      <c r="BH309" s="146">
        <f>IF(N309="sníž. přenesená",J309,0)</f>
        <v>0</v>
      </c>
      <c r="BI309" s="146">
        <f>IF(N309="nulová",J309,0)</f>
        <v>0</v>
      </c>
      <c r="BJ309" s="18" t="s">
        <v>78</v>
      </c>
      <c r="BK309" s="146">
        <f>ROUND(I309*H309,2)</f>
        <v>0</v>
      </c>
      <c r="BL309" s="18" t="s">
        <v>88</v>
      </c>
      <c r="BM309" s="145" t="s">
        <v>1926</v>
      </c>
    </row>
    <row r="310" spans="2:65" s="1" customFormat="1">
      <c r="B310" s="33"/>
      <c r="D310" s="147" t="s">
        <v>189</v>
      </c>
      <c r="F310" s="148" t="s">
        <v>1925</v>
      </c>
      <c r="I310" s="149"/>
      <c r="L310" s="33"/>
      <c r="M310" s="150"/>
      <c r="T310" s="54"/>
      <c r="AT310" s="18" t="s">
        <v>189</v>
      </c>
      <c r="AU310" s="18" t="s">
        <v>82</v>
      </c>
    </row>
    <row r="311" spans="2:65" s="1" customFormat="1" ht="16.5" customHeight="1">
      <c r="B311" s="133"/>
      <c r="C311" s="134" t="s">
        <v>1526</v>
      </c>
      <c r="D311" s="134" t="s">
        <v>184</v>
      </c>
      <c r="E311" s="135" t="s">
        <v>1927</v>
      </c>
      <c r="F311" s="136" t="s">
        <v>1928</v>
      </c>
      <c r="G311" s="137" t="s">
        <v>1894</v>
      </c>
      <c r="H311" s="138">
        <v>0</v>
      </c>
      <c r="I311" s="139"/>
      <c r="J311" s="140">
        <f>ROUND(I311*H311,2)</f>
        <v>0</v>
      </c>
      <c r="K311" s="136" t="s">
        <v>3</v>
      </c>
      <c r="L311" s="33"/>
      <c r="M311" s="141" t="s">
        <v>3</v>
      </c>
      <c r="N311" s="142" t="s">
        <v>45</v>
      </c>
      <c r="P311" s="143">
        <f>O311*H311</f>
        <v>0</v>
      </c>
      <c r="Q311" s="143">
        <v>0</v>
      </c>
      <c r="R311" s="143">
        <f>Q311*H311</f>
        <v>0</v>
      </c>
      <c r="S311" s="143">
        <v>0</v>
      </c>
      <c r="T311" s="144">
        <f>S311*H311</f>
        <v>0</v>
      </c>
      <c r="AR311" s="145" t="s">
        <v>88</v>
      </c>
      <c r="AT311" s="145" t="s">
        <v>184</v>
      </c>
      <c r="AU311" s="145" t="s">
        <v>82</v>
      </c>
      <c r="AY311" s="18" t="s">
        <v>179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8" t="s">
        <v>78</v>
      </c>
      <c r="BK311" s="146">
        <f>ROUND(I311*H311,2)</f>
        <v>0</v>
      </c>
      <c r="BL311" s="18" t="s">
        <v>88</v>
      </c>
      <c r="BM311" s="145" t="s">
        <v>1929</v>
      </c>
    </row>
    <row r="312" spans="2:65" s="1" customFormat="1">
      <c r="B312" s="33"/>
      <c r="D312" s="147" t="s">
        <v>189</v>
      </c>
      <c r="F312" s="148" t="s">
        <v>1928</v>
      </c>
      <c r="I312" s="149"/>
      <c r="L312" s="33"/>
      <c r="M312" s="150"/>
      <c r="T312" s="54"/>
      <c r="AT312" s="18" t="s">
        <v>189</v>
      </c>
      <c r="AU312" s="18" t="s">
        <v>82</v>
      </c>
    </row>
    <row r="313" spans="2:65" s="1" customFormat="1" ht="16.5" customHeight="1">
      <c r="B313" s="133"/>
      <c r="C313" s="134" t="s">
        <v>1529</v>
      </c>
      <c r="D313" s="134" t="s">
        <v>184</v>
      </c>
      <c r="E313" s="135" t="s">
        <v>1930</v>
      </c>
      <c r="F313" s="136" t="s">
        <v>1931</v>
      </c>
      <c r="G313" s="137" t="s">
        <v>1894</v>
      </c>
      <c r="H313" s="138">
        <v>0</v>
      </c>
      <c r="I313" s="139"/>
      <c r="J313" s="140">
        <f>ROUND(I313*H313,2)</f>
        <v>0</v>
      </c>
      <c r="K313" s="136" t="s">
        <v>3</v>
      </c>
      <c r="L313" s="33"/>
      <c r="M313" s="141" t="s">
        <v>3</v>
      </c>
      <c r="N313" s="142" t="s">
        <v>45</v>
      </c>
      <c r="P313" s="143">
        <f>O313*H313</f>
        <v>0</v>
      </c>
      <c r="Q313" s="143">
        <v>0</v>
      </c>
      <c r="R313" s="143">
        <f>Q313*H313</f>
        <v>0</v>
      </c>
      <c r="S313" s="143">
        <v>0</v>
      </c>
      <c r="T313" s="144">
        <f>S313*H313</f>
        <v>0</v>
      </c>
      <c r="AR313" s="145" t="s">
        <v>88</v>
      </c>
      <c r="AT313" s="145" t="s">
        <v>184</v>
      </c>
      <c r="AU313" s="145" t="s">
        <v>82</v>
      </c>
      <c r="AY313" s="18" t="s">
        <v>179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8" t="s">
        <v>78</v>
      </c>
      <c r="BK313" s="146">
        <f>ROUND(I313*H313,2)</f>
        <v>0</v>
      </c>
      <c r="BL313" s="18" t="s">
        <v>88</v>
      </c>
      <c r="BM313" s="145" t="s">
        <v>1932</v>
      </c>
    </row>
    <row r="314" spans="2:65" s="1" customFormat="1">
      <c r="B314" s="33"/>
      <c r="D314" s="147" t="s">
        <v>189</v>
      </c>
      <c r="F314" s="148" t="s">
        <v>1931</v>
      </c>
      <c r="I314" s="149"/>
      <c r="L314" s="33"/>
      <c r="M314" s="150"/>
      <c r="T314" s="54"/>
      <c r="AT314" s="18" t="s">
        <v>189</v>
      </c>
      <c r="AU314" s="18" t="s">
        <v>82</v>
      </c>
    </row>
    <row r="315" spans="2:65" s="1" customFormat="1" ht="16.5" customHeight="1">
      <c r="B315" s="133"/>
      <c r="C315" s="134" t="s">
        <v>1532</v>
      </c>
      <c r="D315" s="134" t="s">
        <v>184</v>
      </c>
      <c r="E315" s="135" t="s">
        <v>1933</v>
      </c>
      <c r="F315" s="136" t="s">
        <v>1934</v>
      </c>
      <c r="G315" s="137" t="s">
        <v>1894</v>
      </c>
      <c r="H315" s="138">
        <v>0</v>
      </c>
      <c r="I315" s="139"/>
      <c r="J315" s="140">
        <f>ROUND(I315*H315,2)</f>
        <v>0</v>
      </c>
      <c r="K315" s="136" t="s">
        <v>3</v>
      </c>
      <c r="L315" s="33"/>
      <c r="M315" s="141" t="s">
        <v>3</v>
      </c>
      <c r="N315" s="142" t="s">
        <v>45</v>
      </c>
      <c r="P315" s="143">
        <f>O315*H315</f>
        <v>0</v>
      </c>
      <c r="Q315" s="143">
        <v>0</v>
      </c>
      <c r="R315" s="143">
        <f>Q315*H315</f>
        <v>0</v>
      </c>
      <c r="S315" s="143">
        <v>0</v>
      </c>
      <c r="T315" s="144">
        <f>S315*H315</f>
        <v>0</v>
      </c>
      <c r="AR315" s="145" t="s">
        <v>88</v>
      </c>
      <c r="AT315" s="145" t="s">
        <v>184</v>
      </c>
      <c r="AU315" s="145" t="s">
        <v>82</v>
      </c>
      <c r="AY315" s="18" t="s">
        <v>179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8" t="s">
        <v>78</v>
      </c>
      <c r="BK315" s="146">
        <f>ROUND(I315*H315,2)</f>
        <v>0</v>
      </c>
      <c r="BL315" s="18" t="s">
        <v>88</v>
      </c>
      <c r="BM315" s="145" t="s">
        <v>1935</v>
      </c>
    </row>
    <row r="316" spans="2:65" s="1" customFormat="1">
      <c r="B316" s="33"/>
      <c r="D316" s="147" t="s">
        <v>189</v>
      </c>
      <c r="F316" s="148" t="s">
        <v>1934</v>
      </c>
      <c r="I316" s="149"/>
      <c r="L316" s="33"/>
      <c r="M316" s="150"/>
      <c r="T316" s="54"/>
      <c r="AT316" s="18" t="s">
        <v>189</v>
      </c>
      <c r="AU316" s="18" t="s">
        <v>82</v>
      </c>
    </row>
    <row r="317" spans="2:65" s="1" customFormat="1" ht="16.5" customHeight="1">
      <c r="B317" s="133"/>
      <c r="C317" s="134" t="s">
        <v>1536</v>
      </c>
      <c r="D317" s="134" t="s">
        <v>184</v>
      </c>
      <c r="E317" s="135" t="s">
        <v>1936</v>
      </c>
      <c r="F317" s="136" t="s">
        <v>1937</v>
      </c>
      <c r="G317" s="137" t="s">
        <v>1894</v>
      </c>
      <c r="H317" s="138">
        <v>0</v>
      </c>
      <c r="I317" s="139"/>
      <c r="J317" s="140">
        <f>ROUND(I317*H317,2)</f>
        <v>0</v>
      </c>
      <c r="K317" s="136" t="s">
        <v>3</v>
      </c>
      <c r="L317" s="33"/>
      <c r="M317" s="141" t="s">
        <v>3</v>
      </c>
      <c r="N317" s="142" t="s">
        <v>45</v>
      </c>
      <c r="P317" s="143">
        <f>O317*H317</f>
        <v>0</v>
      </c>
      <c r="Q317" s="143">
        <v>0</v>
      </c>
      <c r="R317" s="143">
        <f>Q317*H317</f>
        <v>0</v>
      </c>
      <c r="S317" s="143">
        <v>0</v>
      </c>
      <c r="T317" s="144">
        <f>S317*H317</f>
        <v>0</v>
      </c>
      <c r="AR317" s="145" t="s">
        <v>88</v>
      </c>
      <c r="AT317" s="145" t="s">
        <v>184</v>
      </c>
      <c r="AU317" s="145" t="s">
        <v>82</v>
      </c>
      <c r="AY317" s="18" t="s">
        <v>179</v>
      </c>
      <c r="BE317" s="146">
        <f>IF(N317="základní",J317,0)</f>
        <v>0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8" t="s">
        <v>78</v>
      </c>
      <c r="BK317" s="146">
        <f>ROUND(I317*H317,2)</f>
        <v>0</v>
      </c>
      <c r="BL317" s="18" t="s">
        <v>88</v>
      </c>
      <c r="BM317" s="145" t="s">
        <v>1938</v>
      </c>
    </row>
    <row r="318" spans="2:65" s="1" customFormat="1">
      <c r="B318" s="33"/>
      <c r="D318" s="147" t="s">
        <v>189</v>
      </c>
      <c r="F318" s="148" t="s">
        <v>1937</v>
      </c>
      <c r="I318" s="149"/>
      <c r="L318" s="33"/>
      <c r="M318" s="150"/>
      <c r="T318" s="54"/>
      <c r="AT318" s="18" t="s">
        <v>189</v>
      </c>
      <c r="AU318" s="18" t="s">
        <v>82</v>
      </c>
    </row>
    <row r="319" spans="2:65" s="1" customFormat="1" ht="16.5" customHeight="1">
      <c r="B319" s="133"/>
      <c r="C319" s="134" t="s">
        <v>1538</v>
      </c>
      <c r="D319" s="134" t="s">
        <v>184</v>
      </c>
      <c r="E319" s="135" t="s">
        <v>1939</v>
      </c>
      <c r="F319" s="136" t="s">
        <v>1940</v>
      </c>
      <c r="G319" s="137" t="s">
        <v>1894</v>
      </c>
      <c r="H319" s="138">
        <v>0</v>
      </c>
      <c r="I319" s="139"/>
      <c r="J319" s="140">
        <f>ROUND(I319*H319,2)</f>
        <v>0</v>
      </c>
      <c r="K319" s="136" t="s">
        <v>3</v>
      </c>
      <c r="L319" s="33"/>
      <c r="M319" s="141" t="s">
        <v>3</v>
      </c>
      <c r="N319" s="142" t="s">
        <v>45</v>
      </c>
      <c r="P319" s="143">
        <f>O319*H319</f>
        <v>0</v>
      </c>
      <c r="Q319" s="143">
        <v>0</v>
      </c>
      <c r="R319" s="143">
        <f>Q319*H319</f>
        <v>0</v>
      </c>
      <c r="S319" s="143">
        <v>0</v>
      </c>
      <c r="T319" s="144">
        <f>S319*H319</f>
        <v>0</v>
      </c>
      <c r="AR319" s="145" t="s">
        <v>88</v>
      </c>
      <c r="AT319" s="145" t="s">
        <v>184</v>
      </c>
      <c r="AU319" s="145" t="s">
        <v>82</v>
      </c>
      <c r="AY319" s="18" t="s">
        <v>179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8" t="s">
        <v>78</v>
      </c>
      <c r="BK319" s="146">
        <f>ROUND(I319*H319,2)</f>
        <v>0</v>
      </c>
      <c r="BL319" s="18" t="s">
        <v>88</v>
      </c>
      <c r="BM319" s="145" t="s">
        <v>1941</v>
      </c>
    </row>
    <row r="320" spans="2:65" s="1" customFormat="1">
      <c r="B320" s="33"/>
      <c r="D320" s="147" t="s">
        <v>189</v>
      </c>
      <c r="F320" s="148" t="s">
        <v>1940</v>
      </c>
      <c r="I320" s="149"/>
      <c r="L320" s="33"/>
      <c r="M320" s="150"/>
      <c r="T320" s="54"/>
      <c r="AT320" s="18" t="s">
        <v>189</v>
      </c>
      <c r="AU320" s="18" t="s">
        <v>82</v>
      </c>
    </row>
    <row r="321" spans="2:65" s="1" customFormat="1" ht="16.5" customHeight="1">
      <c r="B321" s="133"/>
      <c r="C321" s="134" t="s">
        <v>1540</v>
      </c>
      <c r="D321" s="134" t="s">
        <v>184</v>
      </c>
      <c r="E321" s="135" t="s">
        <v>1942</v>
      </c>
      <c r="F321" s="136" t="s">
        <v>1943</v>
      </c>
      <c r="G321" s="137" t="s">
        <v>757</v>
      </c>
      <c r="H321" s="138">
        <v>0</v>
      </c>
      <c r="I321" s="139"/>
      <c r="J321" s="140">
        <f>ROUND(I321*H321,2)</f>
        <v>0</v>
      </c>
      <c r="K321" s="136" t="s">
        <v>3</v>
      </c>
      <c r="L321" s="33"/>
      <c r="M321" s="141" t="s">
        <v>3</v>
      </c>
      <c r="N321" s="142" t="s">
        <v>45</v>
      </c>
      <c r="P321" s="143">
        <f>O321*H321</f>
        <v>0</v>
      </c>
      <c r="Q321" s="143">
        <v>0</v>
      </c>
      <c r="R321" s="143">
        <f>Q321*H321</f>
        <v>0</v>
      </c>
      <c r="S321" s="143">
        <v>0</v>
      </c>
      <c r="T321" s="144">
        <f>S321*H321</f>
        <v>0</v>
      </c>
      <c r="AR321" s="145" t="s">
        <v>88</v>
      </c>
      <c r="AT321" s="145" t="s">
        <v>184</v>
      </c>
      <c r="AU321" s="145" t="s">
        <v>82</v>
      </c>
      <c r="AY321" s="18" t="s">
        <v>179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8" t="s">
        <v>78</v>
      </c>
      <c r="BK321" s="146">
        <f>ROUND(I321*H321,2)</f>
        <v>0</v>
      </c>
      <c r="BL321" s="18" t="s">
        <v>88</v>
      </c>
      <c r="BM321" s="145" t="s">
        <v>1944</v>
      </c>
    </row>
    <row r="322" spans="2:65" s="1" customFormat="1">
      <c r="B322" s="33"/>
      <c r="D322" s="147" t="s">
        <v>189</v>
      </c>
      <c r="F322" s="148" t="s">
        <v>1943</v>
      </c>
      <c r="I322" s="149"/>
      <c r="L322" s="33"/>
      <c r="M322" s="150"/>
      <c r="T322" s="54"/>
      <c r="AT322" s="18" t="s">
        <v>189</v>
      </c>
      <c r="AU322" s="18" t="s">
        <v>82</v>
      </c>
    </row>
    <row r="323" spans="2:65" s="1" customFormat="1" ht="16.5" customHeight="1">
      <c r="B323" s="133"/>
      <c r="C323" s="134" t="s">
        <v>1542</v>
      </c>
      <c r="D323" s="134" t="s">
        <v>184</v>
      </c>
      <c r="E323" s="135" t="s">
        <v>1945</v>
      </c>
      <c r="F323" s="136" t="s">
        <v>1946</v>
      </c>
      <c r="G323" s="137" t="s">
        <v>757</v>
      </c>
      <c r="H323" s="138">
        <v>0</v>
      </c>
      <c r="I323" s="139"/>
      <c r="J323" s="140">
        <f>ROUND(I323*H323,2)</f>
        <v>0</v>
      </c>
      <c r="K323" s="136" t="s">
        <v>3</v>
      </c>
      <c r="L323" s="33"/>
      <c r="M323" s="141" t="s">
        <v>3</v>
      </c>
      <c r="N323" s="142" t="s">
        <v>45</v>
      </c>
      <c r="P323" s="143">
        <f>O323*H323</f>
        <v>0</v>
      </c>
      <c r="Q323" s="143">
        <v>0</v>
      </c>
      <c r="R323" s="143">
        <f>Q323*H323</f>
        <v>0</v>
      </c>
      <c r="S323" s="143">
        <v>0</v>
      </c>
      <c r="T323" s="144">
        <f>S323*H323</f>
        <v>0</v>
      </c>
      <c r="AR323" s="145" t="s">
        <v>88</v>
      </c>
      <c r="AT323" s="145" t="s">
        <v>184</v>
      </c>
      <c r="AU323" s="145" t="s">
        <v>82</v>
      </c>
      <c r="AY323" s="18" t="s">
        <v>179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8" t="s">
        <v>78</v>
      </c>
      <c r="BK323" s="146">
        <f>ROUND(I323*H323,2)</f>
        <v>0</v>
      </c>
      <c r="BL323" s="18" t="s">
        <v>88</v>
      </c>
      <c r="BM323" s="145" t="s">
        <v>1947</v>
      </c>
    </row>
    <row r="324" spans="2:65" s="1" customFormat="1">
      <c r="B324" s="33"/>
      <c r="D324" s="147" t="s">
        <v>189</v>
      </c>
      <c r="F324" s="148" t="s">
        <v>1946</v>
      </c>
      <c r="I324" s="149"/>
      <c r="L324" s="33"/>
      <c r="M324" s="150"/>
      <c r="T324" s="54"/>
      <c r="AT324" s="18" t="s">
        <v>189</v>
      </c>
      <c r="AU324" s="18" t="s">
        <v>82</v>
      </c>
    </row>
    <row r="325" spans="2:65" s="1" customFormat="1" ht="16.5" customHeight="1">
      <c r="B325" s="133"/>
      <c r="C325" s="134" t="s">
        <v>1544</v>
      </c>
      <c r="D325" s="134" t="s">
        <v>184</v>
      </c>
      <c r="E325" s="135" t="s">
        <v>1948</v>
      </c>
      <c r="F325" s="136" t="s">
        <v>1949</v>
      </c>
      <c r="G325" s="137" t="s">
        <v>757</v>
      </c>
      <c r="H325" s="138">
        <v>0</v>
      </c>
      <c r="I325" s="139"/>
      <c r="J325" s="140">
        <f>ROUND(I325*H325,2)</f>
        <v>0</v>
      </c>
      <c r="K325" s="136" t="s">
        <v>3</v>
      </c>
      <c r="L325" s="33"/>
      <c r="M325" s="141" t="s">
        <v>3</v>
      </c>
      <c r="N325" s="142" t="s">
        <v>45</v>
      </c>
      <c r="P325" s="143">
        <f>O325*H325</f>
        <v>0</v>
      </c>
      <c r="Q325" s="143">
        <v>0</v>
      </c>
      <c r="R325" s="143">
        <f>Q325*H325</f>
        <v>0</v>
      </c>
      <c r="S325" s="143">
        <v>0</v>
      </c>
      <c r="T325" s="144">
        <f>S325*H325</f>
        <v>0</v>
      </c>
      <c r="AR325" s="145" t="s">
        <v>88</v>
      </c>
      <c r="AT325" s="145" t="s">
        <v>184</v>
      </c>
      <c r="AU325" s="145" t="s">
        <v>82</v>
      </c>
      <c r="AY325" s="18" t="s">
        <v>179</v>
      </c>
      <c r="BE325" s="146">
        <f>IF(N325="základní",J325,0)</f>
        <v>0</v>
      </c>
      <c r="BF325" s="146">
        <f>IF(N325="snížená",J325,0)</f>
        <v>0</v>
      </c>
      <c r="BG325" s="146">
        <f>IF(N325="zákl. přenesená",J325,0)</f>
        <v>0</v>
      </c>
      <c r="BH325" s="146">
        <f>IF(N325="sníž. přenesená",J325,0)</f>
        <v>0</v>
      </c>
      <c r="BI325" s="146">
        <f>IF(N325="nulová",J325,0)</f>
        <v>0</v>
      </c>
      <c r="BJ325" s="18" t="s">
        <v>78</v>
      </c>
      <c r="BK325" s="146">
        <f>ROUND(I325*H325,2)</f>
        <v>0</v>
      </c>
      <c r="BL325" s="18" t="s">
        <v>88</v>
      </c>
      <c r="BM325" s="145" t="s">
        <v>1950</v>
      </c>
    </row>
    <row r="326" spans="2:65" s="1" customFormat="1">
      <c r="B326" s="33"/>
      <c r="D326" s="147" t="s">
        <v>189</v>
      </c>
      <c r="F326" s="148" t="s">
        <v>1949</v>
      </c>
      <c r="I326" s="149"/>
      <c r="L326" s="33"/>
      <c r="M326" s="150"/>
      <c r="T326" s="54"/>
      <c r="AT326" s="18" t="s">
        <v>189</v>
      </c>
      <c r="AU326" s="18" t="s">
        <v>82</v>
      </c>
    </row>
    <row r="327" spans="2:65" s="1" customFormat="1" ht="16.5" customHeight="1">
      <c r="B327" s="133"/>
      <c r="C327" s="134" t="s">
        <v>1546</v>
      </c>
      <c r="D327" s="134" t="s">
        <v>184</v>
      </c>
      <c r="E327" s="135" t="s">
        <v>1951</v>
      </c>
      <c r="F327" s="136" t="s">
        <v>1952</v>
      </c>
      <c r="G327" s="137" t="s">
        <v>1894</v>
      </c>
      <c r="H327" s="138">
        <v>0</v>
      </c>
      <c r="I327" s="139"/>
      <c r="J327" s="140">
        <f>ROUND(I327*H327,2)</f>
        <v>0</v>
      </c>
      <c r="K327" s="136" t="s">
        <v>3</v>
      </c>
      <c r="L327" s="33"/>
      <c r="M327" s="141" t="s">
        <v>3</v>
      </c>
      <c r="N327" s="142" t="s">
        <v>45</v>
      </c>
      <c r="P327" s="143">
        <f>O327*H327</f>
        <v>0</v>
      </c>
      <c r="Q327" s="143">
        <v>0</v>
      </c>
      <c r="R327" s="143">
        <f>Q327*H327</f>
        <v>0</v>
      </c>
      <c r="S327" s="143">
        <v>0</v>
      </c>
      <c r="T327" s="144">
        <f>S327*H327</f>
        <v>0</v>
      </c>
      <c r="AR327" s="145" t="s">
        <v>88</v>
      </c>
      <c r="AT327" s="145" t="s">
        <v>184</v>
      </c>
      <c r="AU327" s="145" t="s">
        <v>82</v>
      </c>
      <c r="AY327" s="18" t="s">
        <v>179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8" t="s">
        <v>78</v>
      </c>
      <c r="BK327" s="146">
        <f>ROUND(I327*H327,2)</f>
        <v>0</v>
      </c>
      <c r="BL327" s="18" t="s">
        <v>88</v>
      </c>
      <c r="BM327" s="145" t="s">
        <v>1953</v>
      </c>
    </row>
    <row r="328" spans="2:65" s="1" customFormat="1">
      <c r="B328" s="33"/>
      <c r="D328" s="147" t="s">
        <v>189</v>
      </c>
      <c r="F328" s="148" t="s">
        <v>1952</v>
      </c>
      <c r="I328" s="149"/>
      <c r="L328" s="33"/>
      <c r="M328" s="150"/>
      <c r="T328" s="54"/>
      <c r="AT328" s="18" t="s">
        <v>189</v>
      </c>
      <c r="AU328" s="18" t="s">
        <v>82</v>
      </c>
    </row>
    <row r="329" spans="2:65" s="1" customFormat="1" ht="24.2" customHeight="1">
      <c r="B329" s="133"/>
      <c r="C329" s="134" t="s">
        <v>1548</v>
      </c>
      <c r="D329" s="134" t="s">
        <v>184</v>
      </c>
      <c r="E329" s="135" t="s">
        <v>1954</v>
      </c>
      <c r="F329" s="136" t="s">
        <v>1955</v>
      </c>
      <c r="G329" s="137" t="s">
        <v>1894</v>
      </c>
      <c r="H329" s="138">
        <v>0</v>
      </c>
      <c r="I329" s="139"/>
      <c r="J329" s="140">
        <f>ROUND(I329*H329,2)</f>
        <v>0</v>
      </c>
      <c r="K329" s="136" t="s">
        <v>3</v>
      </c>
      <c r="L329" s="33"/>
      <c r="M329" s="141" t="s">
        <v>3</v>
      </c>
      <c r="N329" s="142" t="s">
        <v>45</v>
      </c>
      <c r="P329" s="143">
        <f>O329*H329</f>
        <v>0</v>
      </c>
      <c r="Q329" s="143">
        <v>0</v>
      </c>
      <c r="R329" s="143">
        <f>Q329*H329</f>
        <v>0</v>
      </c>
      <c r="S329" s="143">
        <v>0</v>
      </c>
      <c r="T329" s="144">
        <f>S329*H329</f>
        <v>0</v>
      </c>
      <c r="AR329" s="145" t="s">
        <v>88</v>
      </c>
      <c r="AT329" s="145" t="s">
        <v>184</v>
      </c>
      <c r="AU329" s="145" t="s">
        <v>82</v>
      </c>
      <c r="AY329" s="18" t="s">
        <v>179</v>
      </c>
      <c r="BE329" s="146">
        <f>IF(N329="základní",J329,0)</f>
        <v>0</v>
      </c>
      <c r="BF329" s="146">
        <f>IF(N329="snížená",J329,0)</f>
        <v>0</v>
      </c>
      <c r="BG329" s="146">
        <f>IF(N329="zákl. přenesená",J329,0)</f>
        <v>0</v>
      </c>
      <c r="BH329" s="146">
        <f>IF(N329="sníž. přenesená",J329,0)</f>
        <v>0</v>
      </c>
      <c r="BI329" s="146">
        <f>IF(N329="nulová",J329,0)</f>
        <v>0</v>
      </c>
      <c r="BJ329" s="18" t="s">
        <v>78</v>
      </c>
      <c r="BK329" s="146">
        <f>ROUND(I329*H329,2)</f>
        <v>0</v>
      </c>
      <c r="BL329" s="18" t="s">
        <v>88</v>
      </c>
      <c r="BM329" s="145" t="s">
        <v>1956</v>
      </c>
    </row>
    <row r="330" spans="2:65" s="1" customFormat="1" ht="19.5">
      <c r="B330" s="33"/>
      <c r="D330" s="147" t="s">
        <v>189</v>
      </c>
      <c r="F330" s="148" t="s">
        <v>1955</v>
      </c>
      <c r="I330" s="149"/>
      <c r="L330" s="33"/>
      <c r="M330" s="150"/>
      <c r="T330" s="54"/>
      <c r="AT330" s="18" t="s">
        <v>189</v>
      </c>
      <c r="AU330" s="18" t="s">
        <v>82</v>
      </c>
    </row>
    <row r="331" spans="2:65" s="1" customFormat="1" ht="24.2" customHeight="1">
      <c r="B331" s="133"/>
      <c r="C331" s="134" t="s">
        <v>1550</v>
      </c>
      <c r="D331" s="134" t="s">
        <v>184</v>
      </c>
      <c r="E331" s="135" t="s">
        <v>1957</v>
      </c>
      <c r="F331" s="136" t="s">
        <v>1958</v>
      </c>
      <c r="G331" s="137" t="s">
        <v>1894</v>
      </c>
      <c r="H331" s="138">
        <v>0</v>
      </c>
      <c r="I331" s="139"/>
      <c r="J331" s="140">
        <f>ROUND(I331*H331,2)</f>
        <v>0</v>
      </c>
      <c r="K331" s="136" t="s">
        <v>3</v>
      </c>
      <c r="L331" s="33"/>
      <c r="M331" s="141" t="s">
        <v>3</v>
      </c>
      <c r="N331" s="142" t="s">
        <v>45</v>
      </c>
      <c r="P331" s="143">
        <f>O331*H331</f>
        <v>0</v>
      </c>
      <c r="Q331" s="143">
        <v>0</v>
      </c>
      <c r="R331" s="143">
        <f>Q331*H331</f>
        <v>0</v>
      </c>
      <c r="S331" s="143">
        <v>0</v>
      </c>
      <c r="T331" s="144">
        <f>S331*H331</f>
        <v>0</v>
      </c>
      <c r="AR331" s="145" t="s">
        <v>88</v>
      </c>
      <c r="AT331" s="145" t="s">
        <v>184</v>
      </c>
      <c r="AU331" s="145" t="s">
        <v>82</v>
      </c>
      <c r="AY331" s="18" t="s">
        <v>179</v>
      </c>
      <c r="BE331" s="146">
        <f>IF(N331="základní",J331,0)</f>
        <v>0</v>
      </c>
      <c r="BF331" s="146">
        <f>IF(N331="snížená",J331,0)</f>
        <v>0</v>
      </c>
      <c r="BG331" s="146">
        <f>IF(N331="zákl. přenesená",J331,0)</f>
        <v>0</v>
      </c>
      <c r="BH331" s="146">
        <f>IF(N331="sníž. přenesená",J331,0)</f>
        <v>0</v>
      </c>
      <c r="BI331" s="146">
        <f>IF(N331="nulová",J331,0)</f>
        <v>0</v>
      </c>
      <c r="BJ331" s="18" t="s">
        <v>78</v>
      </c>
      <c r="BK331" s="146">
        <f>ROUND(I331*H331,2)</f>
        <v>0</v>
      </c>
      <c r="BL331" s="18" t="s">
        <v>88</v>
      </c>
      <c r="BM331" s="145" t="s">
        <v>1959</v>
      </c>
    </row>
    <row r="332" spans="2:65" s="1" customFormat="1" ht="19.5">
      <c r="B332" s="33"/>
      <c r="D332" s="147" t="s">
        <v>189</v>
      </c>
      <c r="F332" s="148" t="s">
        <v>1958</v>
      </c>
      <c r="I332" s="149"/>
      <c r="L332" s="33"/>
      <c r="M332" s="150"/>
      <c r="T332" s="54"/>
      <c r="AT332" s="18" t="s">
        <v>189</v>
      </c>
      <c r="AU332" s="18" t="s">
        <v>82</v>
      </c>
    </row>
    <row r="333" spans="2:65" s="11" customFormat="1" ht="25.9" customHeight="1">
      <c r="B333" s="121"/>
      <c r="D333" s="122" t="s">
        <v>73</v>
      </c>
      <c r="E333" s="123" t="s">
        <v>237</v>
      </c>
      <c r="F333" s="123" t="s">
        <v>1960</v>
      </c>
      <c r="I333" s="124"/>
      <c r="J333" s="125">
        <f>BK333</f>
        <v>0</v>
      </c>
      <c r="L333" s="121"/>
      <c r="M333" s="126"/>
      <c r="P333" s="127">
        <f>P334</f>
        <v>0</v>
      </c>
      <c r="R333" s="127">
        <f>R334</f>
        <v>0</v>
      </c>
      <c r="T333" s="128">
        <f>T334</f>
        <v>0</v>
      </c>
      <c r="AR333" s="122" t="s">
        <v>84</v>
      </c>
      <c r="AT333" s="129" t="s">
        <v>73</v>
      </c>
      <c r="AU333" s="129" t="s">
        <v>74</v>
      </c>
      <c r="AY333" s="122" t="s">
        <v>179</v>
      </c>
      <c r="BK333" s="130">
        <f>BK334</f>
        <v>0</v>
      </c>
    </row>
    <row r="334" spans="2:65" s="11" customFormat="1" ht="22.9" customHeight="1">
      <c r="B334" s="121"/>
      <c r="D334" s="122" t="s">
        <v>73</v>
      </c>
      <c r="E334" s="131" t="s">
        <v>1961</v>
      </c>
      <c r="F334" s="131" t="s">
        <v>1962</v>
      </c>
      <c r="I334" s="124"/>
      <c r="J334" s="132">
        <f>BK334</f>
        <v>0</v>
      </c>
      <c r="L334" s="121"/>
      <c r="M334" s="126"/>
      <c r="P334" s="127">
        <f>SUM(P335:P354)</f>
        <v>0</v>
      </c>
      <c r="R334" s="127">
        <f>SUM(R335:R354)</f>
        <v>0</v>
      </c>
      <c r="T334" s="128">
        <f>SUM(T335:T354)</f>
        <v>0</v>
      </c>
      <c r="AR334" s="122" t="s">
        <v>84</v>
      </c>
      <c r="AT334" s="129" t="s">
        <v>73</v>
      </c>
      <c r="AU334" s="129" t="s">
        <v>78</v>
      </c>
      <c r="AY334" s="122" t="s">
        <v>179</v>
      </c>
      <c r="BK334" s="130">
        <f>SUM(BK335:BK354)</f>
        <v>0</v>
      </c>
    </row>
    <row r="335" spans="2:65" s="1" customFormat="1" ht="24.2" customHeight="1">
      <c r="B335" s="133"/>
      <c r="C335" s="134" t="s">
        <v>1552</v>
      </c>
      <c r="D335" s="134" t="s">
        <v>184</v>
      </c>
      <c r="E335" s="135" t="s">
        <v>1963</v>
      </c>
      <c r="F335" s="136" t="s">
        <v>1964</v>
      </c>
      <c r="G335" s="137" t="s">
        <v>364</v>
      </c>
      <c r="H335" s="138">
        <v>105</v>
      </c>
      <c r="I335" s="139"/>
      <c r="J335" s="140">
        <f>ROUND(I335*H335,2)</f>
        <v>0</v>
      </c>
      <c r="K335" s="136" t="s">
        <v>3</v>
      </c>
      <c r="L335" s="33"/>
      <c r="M335" s="141" t="s">
        <v>3</v>
      </c>
      <c r="N335" s="142" t="s">
        <v>45</v>
      </c>
      <c r="P335" s="143">
        <f>O335*H335</f>
        <v>0</v>
      </c>
      <c r="Q335" s="143">
        <v>0</v>
      </c>
      <c r="R335" s="143">
        <f>Q335*H335</f>
        <v>0</v>
      </c>
      <c r="S335" s="143">
        <v>0</v>
      </c>
      <c r="T335" s="144">
        <f>S335*H335</f>
        <v>0</v>
      </c>
      <c r="AR335" s="145" t="s">
        <v>88</v>
      </c>
      <c r="AT335" s="145" t="s">
        <v>184</v>
      </c>
      <c r="AU335" s="145" t="s">
        <v>82</v>
      </c>
      <c r="AY335" s="18" t="s">
        <v>179</v>
      </c>
      <c r="BE335" s="146">
        <f>IF(N335="základní",J335,0)</f>
        <v>0</v>
      </c>
      <c r="BF335" s="146">
        <f>IF(N335="snížená",J335,0)</f>
        <v>0</v>
      </c>
      <c r="BG335" s="146">
        <f>IF(N335="zákl. přenesená",J335,0)</f>
        <v>0</v>
      </c>
      <c r="BH335" s="146">
        <f>IF(N335="sníž. přenesená",J335,0)</f>
        <v>0</v>
      </c>
      <c r="BI335" s="146">
        <f>IF(N335="nulová",J335,0)</f>
        <v>0</v>
      </c>
      <c r="BJ335" s="18" t="s">
        <v>78</v>
      </c>
      <c r="BK335" s="146">
        <f>ROUND(I335*H335,2)</f>
        <v>0</v>
      </c>
      <c r="BL335" s="18" t="s">
        <v>88</v>
      </c>
      <c r="BM335" s="145" t="s">
        <v>1965</v>
      </c>
    </row>
    <row r="336" spans="2:65" s="1" customFormat="1">
      <c r="B336" s="33"/>
      <c r="D336" s="147" t="s">
        <v>189</v>
      </c>
      <c r="F336" s="148" t="s">
        <v>1964</v>
      </c>
      <c r="I336" s="149"/>
      <c r="L336" s="33"/>
      <c r="M336" s="150"/>
      <c r="T336" s="54"/>
      <c r="AT336" s="18" t="s">
        <v>189</v>
      </c>
      <c r="AU336" s="18" t="s">
        <v>82</v>
      </c>
    </row>
    <row r="337" spans="2:65" s="1" customFormat="1" ht="24.2" customHeight="1">
      <c r="B337" s="133"/>
      <c r="C337" s="134" t="s">
        <v>1554</v>
      </c>
      <c r="D337" s="134" t="s">
        <v>184</v>
      </c>
      <c r="E337" s="135" t="s">
        <v>1966</v>
      </c>
      <c r="F337" s="136" t="s">
        <v>1967</v>
      </c>
      <c r="G337" s="137" t="s">
        <v>245</v>
      </c>
      <c r="H337" s="138">
        <v>35</v>
      </c>
      <c r="I337" s="139"/>
      <c r="J337" s="140">
        <f>ROUND(I337*H337,2)</f>
        <v>0</v>
      </c>
      <c r="K337" s="136" t="s">
        <v>3</v>
      </c>
      <c r="L337" s="33"/>
      <c r="M337" s="141" t="s">
        <v>3</v>
      </c>
      <c r="N337" s="142" t="s">
        <v>45</v>
      </c>
      <c r="P337" s="143">
        <f>O337*H337</f>
        <v>0</v>
      </c>
      <c r="Q337" s="143">
        <v>0</v>
      </c>
      <c r="R337" s="143">
        <f>Q337*H337</f>
        <v>0</v>
      </c>
      <c r="S337" s="143">
        <v>0</v>
      </c>
      <c r="T337" s="144">
        <f>S337*H337</f>
        <v>0</v>
      </c>
      <c r="AR337" s="145" t="s">
        <v>88</v>
      </c>
      <c r="AT337" s="145" t="s">
        <v>184</v>
      </c>
      <c r="AU337" s="145" t="s">
        <v>82</v>
      </c>
      <c r="AY337" s="18" t="s">
        <v>179</v>
      </c>
      <c r="BE337" s="146">
        <f>IF(N337="základní",J337,0)</f>
        <v>0</v>
      </c>
      <c r="BF337" s="146">
        <f>IF(N337="snížená",J337,0)</f>
        <v>0</v>
      </c>
      <c r="BG337" s="146">
        <f>IF(N337="zákl. přenesená",J337,0)</f>
        <v>0</v>
      </c>
      <c r="BH337" s="146">
        <f>IF(N337="sníž. přenesená",J337,0)</f>
        <v>0</v>
      </c>
      <c r="BI337" s="146">
        <f>IF(N337="nulová",J337,0)</f>
        <v>0</v>
      </c>
      <c r="BJ337" s="18" t="s">
        <v>78</v>
      </c>
      <c r="BK337" s="146">
        <f>ROUND(I337*H337,2)</f>
        <v>0</v>
      </c>
      <c r="BL337" s="18" t="s">
        <v>88</v>
      </c>
      <c r="BM337" s="145" t="s">
        <v>1968</v>
      </c>
    </row>
    <row r="338" spans="2:65" s="1" customFormat="1" ht="19.5">
      <c r="B338" s="33"/>
      <c r="D338" s="147" t="s">
        <v>189</v>
      </c>
      <c r="F338" s="148" t="s">
        <v>1969</v>
      </c>
      <c r="I338" s="149"/>
      <c r="L338" s="33"/>
      <c r="M338" s="150"/>
      <c r="T338" s="54"/>
      <c r="AT338" s="18" t="s">
        <v>189</v>
      </c>
      <c r="AU338" s="18" t="s">
        <v>82</v>
      </c>
    </row>
    <row r="339" spans="2:65" s="1" customFormat="1" ht="16.5" customHeight="1">
      <c r="B339" s="133"/>
      <c r="C339" s="134" t="s">
        <v>1556</v>
      </c>
      <c r="D339" s="134" t="s">
        <v>184</v>
      </c>
      <c r="E339" s="135" t="s">
        <v>1970</v>
      </c>
      <c r="F339" s="136" t="s">
        <v>1971</v>
      </c>
      <c r="G339" s="137" t="s">
        <v>245</v>
      </c>
      <c r="H339" s="138">
        <v>430</v>
      </c>
      <c r="I339" s="139"/>
      <c r="J339" s="140">
        <f>ROUND(I339*H339,2)</f>
        <v>0</v>
      </c>
      <c r="K339" s="136" t="s">
        <v>3</v>
      </c>
      <c r="L339" s="33"/>
      <c r="M339" s="141" t="s">
        <v>3</v>
      </c>
      <c r="N339" s="142" t="s">
        <v>45</v>
      </c>
      <c r="P339" s="143">
        <f>O339*H339</f>
        <v>0</v>
      </c>
      <c r="Q339" s="143">
        <v>0</v>
      </c>
      <c r="R339" s="143">
        <f>Q339*H339</f>
        <v>0</v>
      </c>
      <c r="S339" s="143">
        <v>0</v>
      </c>
      <c r="T339" s="144">
        <f>S339*H339</f>
        <v>0</v>
      </c>
      <c r="AR339" s="145" t="s">
        <v>88</v>
      </c>
      <c r="AT339" s="145" t="s">
        <v>184</v>
      </c>
      <c r="AU339" s="145" t="s">
        <v>82</v>
      </c>
      <c r="AY339" s="18" t="s">
        <v>179</v>
      </c>
      <c r="BE339" s="146">
        <f>IF(N339="základní",J339,0)</f>
        <v>0</v>
      </c>
      <c r="BF339" s="146">
        <f>IF(N339="snížená",J339,0)</f>
        <v>0</v>
      </c>
      <c r="BG339" s="146">
        <f>IF(N339="zákl. přenesená",J339,0)</f>
        <v>0</v>
      </c>
      <c r="BH339" s="146">
        <f>IF(N339="sníž. přenesená",J339,0)</f>
        <v>0</v>
      </c>
      <c r="BI339" s="146">
        <f>IF(N339="nulová",J339,0)</f>
        <v>0</v>
      </c>
      <c r="BJ339" s="18" t="s">
        <v>78</v>
      </c>
      <c r="BK339" s="146">
        <f>ROUND(I339*H339,2)</f>
        <v>0</v>
      </c>
      <c r="BL339" s="18" t="s">
        <v>88</v>
      </c>
      <c r="BM339" s="145" t="s">
        <v>1972</v>
      </c>
    </row>
    <row r="340" spans="2:65" s="1" customFormat="1">
      <c r="B340" s="33"/>
      <c r="D340" s="147" t="s">
        <v>189</v>
      </c>
      <c r="F340" s="148" t="s">
        <v>1971</v>
      </c>
      <c r="I340" s="149"/>
      <c r="L340" s="33"/>
      <c r="M340" s="150"/>
      <c r="T340" s="54"/>
      <c r="AT340" s="18" t="s">
        <v>189</v>
      </c>
      <c r="AU340" s="18" t="s">
        <v>82</v>
      </c>
    </row>
    <row r="341" spans="2:65" s="1" customFormat="1" ht="21.75" customHeight="1">
      <c r="B341" s="133"/>
      <c r="C341" s="134" t="s">
        <v>1973</v>
      </c>
      <c r="D341" s="134" t="s">
        <v>184</v>
      </c>
      <c r="E341" s="135" t="s">
        <v>1974</v>
      </c>
      <c r="F341" s="136" t="s">
        <v>1975</v>
      </c>
      <c r="G341" s="137" t="s">
        <v>245</v>
      </c>
      <c r="H341" s="138">
        <v>0</v>
      </c>
      <c r="I341" s="139"/>
      <c r="J341" s="140">
        <f>ROUND(I341*H341,2)</f>
        <v>0</v>
      </c>
      <c r="K341" s="136" t="s">
        <v>3</v>
      </c>
      <c r="L341" s="33"/>
      <c r="M341" s="141" t="s">
        <v>3</v>
      </c>
      <c r="N341" s="142" t="s">
        <v>45</v>
      </c>
      <c r="P341" s="143">
        <f>O341*H341</f>
        <v>0</v>
      </c>
      <c r="Q341" s="143">
        <v>0</v>
      </c>
      <c r="R341" s="143">
        <f>Q341*H341</f>
        <v>0</v>
      </c>
      <c r="S341" s="143">
        <v>0</v>
      </c>
      <c r="T341" s="144">
        <f>S341*H341</f>
        <v>0</v>
      </c>
      <c r="AR341" s="145" t="s">
        <v>88</v>
      </c>
      <c r="AT341" s="145" t="s">
        <v>184</v>
      </c>
      <c r="AU341" s="145" t="s">
        <v>82</v>
      </c>
      <c r="AY341" s="18" t="s">
        <v>179</v>
      </c>
      <c r="BE341" s="146">
        <f>IF(N341="základní",J341,0)</f>
        <v>0</v>
      </c>
      <c r="BF341" s="146">
        <f>IF(N341="snížená",J341,0)</f>
        <v>0</v>
      </c>
      <c r="BG341" s="146">
        <f>IF(N341="zákl. přenesená",J341,0)</f>
        <v>0</v>
      </c>
      <c r="BH341" s="146">
        <f>IF(N341="sníž. přenesená",J341,0)</f>
        <v>0</v>
      </c>
      <c r="BI341" s="146">
        <f>IF(N341="nulová",J341,0)</f>
        <v>0</v>
      </c>
      <c r="BJ341" s="18" t="s">
        <v>78</v>
      </c>
      <c r="BK341" s="146">
        <f>ROUND(I341*H341,2)</f>
        <v>0</v>
      </c>
      <c r="BL341" s="18" t="s">
        <v>88</v>
      </c>
      <c r="BM341" s="145" t="s">
        <v>1976</v>
      </c>
    </row>
    <row r="342" spans="2:65" s="1" customFormat="1">
      <c r="B342" s="33"/>
      <c r="D342" s="147" t="s">
        <v>189</v>
      </c>
      <c r="F342" s="148" t="s">
        <v>1977</v>
      </c>
      <c r="I342" s="149"/>
      <c r="L342" s="33"/>
      <c r="M342" s="150"/>
      <c r="T342" s="54"/>
      <c r="AT342" s="18" t="s">
        <v>189</v>
      </c>
      <c r="AU342" s="18" t="s">
        <v>82</v>
      </c>
    </row>
    <row r="343" spans="2:65" s="1" customFormat="1" ht="21.75" customHeight="1">
      <c r="B343" s="133"/>
      <c r="C343" s="134" t="s">
        <v>1978</v>
      </c>
      <c r="D343" s="134" t="s">
        <v>184</v>
      </c>
      <c r="E343" s="135" t="s">
        <v>1979</v>
      </c>
      <c r="F343" s="136" t="s">
        <v>1980</v>
      </c>
      <c r="G343" s="137" t="s">
        <v>1981</v>
      </c>
      <c r="H343" s="138">
        <v>160</v>
      </c>
      <c r="I343" s="139"/>
      <c r="J343" s="140">
        <f>ROUND(I343*H343,2)</f>
        <v>0</v>
      </c>
      <c r="K343" s="136" t="s">
        <v>3</v>
      </c>
      <c r="L343" s="33"/>
      <c r="M343" s="141" t="s">
        <v>3</v>
      </c>
      <c r="N343" s="142" t="s">
        <v>45</v>
      </c>
      <c r="P343" s="143">
        <f>O343*H343</f>
        <v>0</v>
      </c>
      <c r="Q343" s="143">
        <v>0</v>
      </c>
      <c r="R343" s="143">
        <f>Q343*H343</f>
        <v>0</v>
      </c>
      <c r="S343" s="143">
        <v>0</v>
      </c>
      <c r="T343" s="144">
        <f>S343*H343</f>
        <v>0</v>
      </c>
      <c r="AR343" s="145" t="s">
        <v>88</v>
      </c>
      <c r="AT343" s="145" t="s">
        <v>184</v>
      </c>
      <c r="AU343" s="145" t="s">
        <v>82</v>
      </c>
      <c r="AY343" s="18" t="s">
        <v>179</v>
      </c>
      <c r="BE343" s="146">
        <f>IF(N343="základní",J343,0)</f>
        <v>0</v>
      </c>
      <c r="BF343" s="146">
        <f>IF(N343="snížená",J343,0)</f>
        <v>0</v>
      </c>
      <c r="BG343" s="146">
        <f>IF(N343="zákl. přenesená",J343,0)</f>
        <v>0</v>
      </c>
      <c r="BH343" s="146">
        <f>IF(N343="sníž. přenesená",J343,0)</f>
        <v>0</v>
      </c>
      <c r="BI343" s="146">
        <f>IF(N343="nulová",J343,0)</f>
        <v>0</v>
      </c>
      <c r="BJ343" s="18" t="s">
        <v>78</v>
      </c>
      <c r="BK343" s="146">
        <f>ROUND(I343*H343,2)</f>
        <v>0</v>
      </c>
      <c r="BL343" s="18" t="s">
        <v>88</v>
      </c>
      <c r="BM343" s="145" t="s">
        <v>1982</v>
      </c>
    </row>
    <row r="344" spans="2:65" s="1" customFormat="1">
      <c r="B344" s="33"/>
      <c r="D344" s="147" t="s">
        <v>189</v>
      </c>
      <c r="F344" s="148" t="s">
        <v>1980</v>
      </c>
      <c r="I344" s="149"/>
      <c r="L344" s="33"/>
      <c r="M344" s="150"/>
      <c r="T344" s="54"/>
      <c r="AT344" s="18" t="s">
        <v>189</v>
      </c>
      <c r="AU344" s="18" t="s">
        <v>82</v>
      </c>
    </row>
    <row r="345" spans="2:65" s="1" customFormat="1" ht="16.5" customHeight="1">
      <c r="B345" s="133"/>
      <c r="C345" s="134" t="s">
        <v>1983</v>
      </c>
      <c r="D345" s="134" t="s">
        <v>184</v>
      </c>
      <c r="E345" s="135" t="s">
        <v>1984</v>
      </c>
      <c r="F345" s="136" t="s">
        <v>1985</v>
      </c>
      <c r="G345" s="137" t="s">
        <v>1981</v>
      </c>
      <c r="H345" s="138">
        <v>150</v>
      </c>
      <c r="I345" s="139"/>
      <c r="J345" s="140">
        <f>ROUND(I345*H345,2)</f>
        <v>0</v>
      </c>
      <c r="K345" s="136" t="s">
        <v>3</v>
      </c>
      <c r="L345" s="33"/>
      <c r="M345" s="141" t="s">
        <v>3</v>
      </c>
      <c r="N345" s="142" t="s">
        <v>45</v>
      </c>
      <c r="P345" s="143">
        <f>O345*H345</f>
        <v>0</v>
      </c>
      <c r="Q345" s="143">
        <v>0</v>
      </c>
      <c r="R345" s="143">
        <f>Q345*H345</f>
        <v>0</v>
      </c>
      <c r="S345" s="143">
        <v>0</v>
      </c>
      <c r="T345" s="144">
        <f>S345*H345</f>
        <v>0</v>
      </c>
      <c r="AR345" s="145" t="s">
        <v>88</v>
      </c>
      <c r="AT345" s="145" t="s">
        <v>184</v>
      </c>
      <c r="AU345" s="145" t="s">
        <v>82</v>
      </c>
      <c r="AY345" s="18" t="s">
        <v>179</v>
      </c>
      <c r="BE345" s="146">
        <f>IF(N345="základní",J345,0)</f>
        <v>0</v>
      </c>
      <c r="BF345" s="146">
        <f>IF(N345="snížená",J345,0)</f>
        <v>0</v>
      </c>
      <c r="BG345" s="146">
        <f>IF(N345="zákl. přenesená",J345,0)</f>
        <v>0</v>
      </c>
      <c r="BH345" s="146">
        <f>IF(N345="sníž. přenesená",J345,0)</f>
        <v>0</v>
      </c>
      <c r="BI345" s="146">
        <f>IF(N345="nulová",J345,0)</f>
        <v>0</v>
      </c>
      <c r="BJ345" s="18" t="s">
        <v>78</v>
      </c>
      <c r="BK345" s="146">
        <f>ROUND(I345*H345,2)</f>
        <v>0</v>
      </c>
      <c r="BL345" s="18" t="s">
        <v>88</v>
      </c>
      <c r="BM345" s="145" t="s">
        <v>1986</v>
      </c>
    </row>
    <row r="346" spans="2:65" s="1" customFormat="1">
      <c r="B346" s="33"/>
      <c r="D346" s="147" t="s">
        <v>189</v>
      </c>
      <c r="F346" s="148" t="s">
        <v>1985</v>
      </c>
      <c r="I346" s="149"/>
      <c r="L346" s="33"/>
      <c r="M346" s="150"/>
      <c r="T346" s="54"/>
      <c r="AT346" s="18" t="s">
        <v>189</v>
      </c>
      <c r="AU346" s="18" t="s">
        <v>82</v>
      </c>
    </row>
    <row r="347" spans="2:65" s="1" customFormat="1" ht="24.2" customHeight="1">
      <c r="B347" s="133"/>
      <c r="C347" s="134" t="s">
        <v>1987</v>
      </c>
      <c r="D347" s="134" t="s">
        <v>184</v>
      </c>
      <c r="E347" s="135" t="s">
        <v>1988</v>
      </c>
      <c r="F347" s="136" t="s">
        <v>1989</v>
      </c>
      <c r="G347" s="137" t="s">
        <v>757</v>
      </c>
      <c r="H347" s="138">
        <v>1</v>
      </c>
      <c r="I347" s="139"/>
      <c r="J347" s="140">
        <f>ROUND(I347*H347,2)</f>
        <v>0</v>
      </c>
      <c r="K347" s="136" t="s">
        <v>3</v>
      </c>
      <c r="L347" s="33"/>
      <c r="M347" s="141" t="s">
        <v>3</v>
      </c>
      <c r="N347" s="142" t="s">
        <v>45</v>
      </c>
      <c r="P347" s="143">
        <f>O347*H347</f>
        <v>0</v>
      </c>
      <c r="Q347" s="143">
        <v>0</v>
      </c>
      <c r="R347" s="143">
        <f>Q347*H347</f>
        <v>0</v>
      </c>
      <c r="S347" s="143">
        <v>0</v>
      </c>
      <c r="T347" s="144">
        <f>S347*H347</f>
        <v>0</v>
      </c>
      <c r="AR347" s="145" t="s">
        <v>88</v>
      </c>
      <c r="AT347" s="145" t="s">
        <v>184</v>
      </c>
      <c r="AU347" s="145" t="s">
        <v>82</v>
      </c>
      <c r="AY347" s="18" t="s">
        <v>179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8" t="s">
        <v>78</v>
      </c>
      <c r="BK347" s="146">
        <f>ROUND(I347*H347,2)</f>
        <v>0</v>
      </c>
      <c r="BL347" s="18" t="s">
        <v>88</v>
      </c>
      <c r="BM347" s="145" t="s">
        <v>1990</v>
      </c>
    </row>
    <row r="348" spans="2:65" s="1" customFormat="1">
      <c r="B348" s="33"/>
      <c r="D348" s="147" t="s">
        <v>189</v>
      </c>
      <c r="F348" s="148" t="s">
        <v>1989</v>
      </c>
      <c r="I348" s="149"/>
      <c r="L348" s="33"/>
      <c r="M348" s="150"/>
      <c r="T348" s="54"/>
      <c r="AT348" s="18" t="s">
        <v>189</v>
      </c>
      <c r="AU348" s="18" t="s">
        <v>82</v>
      </c>
    </row>
    <row r="349" spans="2:65" s="1" customFormat="1" ht="21.75" customHeight="1">
      <c r="B349" s="133"/>
      <c r="C349" s="134" t="s">
        <v>1991</v>
      </c>
      <c r="D349" s="134" t="s">
        <v>184</v>
      </c>
      <c r="E349" s="135" t="s">
        <v>1992</v>
      </c>
      <c r="F349" s="136" t="s">
        <v>1993</v>
      </c>
      <c r="G349" s="137" t="s">
        <v>245</v>
      </c>
      <c r="H349" s="138">
        <v>0</v>
      </c>
      <c r="I349" s="139"/>
      <c r="J349" s="140">
        <f>ROUND(I349*H349,2)</f>
        <v>0</v>
      </c>
      <c r="K349" s="136" t="s">
        <v>3</v>
      </c>
      <c r="L349" s="33"/>
      <c r="M349" s="141" t="s">
        <v>3</v>
      </c>
      <c r="N349" s="142" t="s">
        <v>45</v>
      </c>
      <c r="P349" s="143">
        <f>O349*H349</f>
        <v>0</v>
      </c>
      <c r="Q349" s="143">
        <v>0</v>
      </c>
      <c r="R349" s="143">
        <f>Q349*H349</f>
        <v>0</v>
      </c>
      <c r="S349" s="143">
        <v>0</v>
      </c>
      <c r="T349" s="144">
        <f>S349*H349</f>
        <v>0</v>
      </c>
      <c r="AR349" s="145" t="s">
        <v>88</v>
      </c>
      <c r="AT349" s="145" t="s">
        <v>184</v>
      </c>
      <c r="AU349" s="145" t="s">
        <v>82</v>
      </c>
      <c r="AY349" s="18" t="s">
        <v>179</v>
      </c>
      <c r="BE349" s="146">
        <f>IF(N349="základní",J349,0)</f>
        <v>0</v>
      </c>
      <c r="BF349" s="146">
        <f>IF(N349="snížená",J349,0)</f>
        <v>0</v>
      </c>
      <c r="BG349" s="146">
        <f>IF(N349="zákl. přenesená",J349,0)</f>
        <v>0</v>
      </c>
      <c r="BH349" s="146">
        <f>IF(N349="sníž. přenesená",J349,0)</f>
        <v>0</v>
      </c>
      <c r="BI349" s="146">
        <f>IF(N349="nulová",J349,0)</f>
        <v>0</v>
      </c>
      <c r="BJ349" s="18" t="s">
        <v>78</v>
      </c>
      <c r="BK349" s="146">
        <f>ROUND(I349*H349,2)</f>
        <v>0</v>
      </c>
      <c r="BL349" s="18" t="s">
        <v>88</v>
      </c>
      <c r="BM349" s="145" t="s">
        <v>1994</v>
      </c>
    </row>
    <row r="350" spans="2:65" s="1" customFormat="1">
      <c r="B350" s="33"/>
      <c r="D350" s="147" t="s">
        <v>189</v>
      </c>
      <c r="F350" s="148" t="s">
        <v>1993</v>
      </c>
      <c r="I350" s="149"/>
      <c r="L350" s="33"/>
      <c r="M350" s="150"/>
      <c r="T350" s="54"/>
      <c r="AT350" s="18" t="s">
        <v>189</v>
      </c>
      <c r="AU350" s="18" t="s">
        <v>82</v>
      </c>
    </row>
    <row r="351" spans="2:65" s="1" customFormat="1" ht="24.2" customHeight="1">
      <c r="B351" s="133"/>
      <c r="C351" s="134" t="s">
        <v>1995</v>
      </c>
      <c r="D351" s="134" t="s">
        <v>184</v>
      </c>
      <c r="E351" s="135" t="s">
        <v>1996</v>
      </c>
      <c r="F351" s="136" t="s">
        <v>1997</v>
      </c>
      <c r="G351" s="137" t="s">
        <v>107</v>
      </c>
      <c r="H351" s="138">
        <v>0</v>
      </c>
      <c r="I351" s="139"/>
      <c r="J351" s="140">
        <f>ROUND(I351*H351,2)</f>
        <v>0</v>
      </c>
      <c r="K351" s="136" t="s">
        <v>3</v>
      </c>
      <c r="L351" s="33"/>
      <c r="M351" s="141" t="s">
        <v>3</v>
      </c>
      <c r="N351" s="142" t="s">
        <v>45</v>
      </c>
      <c r="P351" s="143">
        <f>O351*H351</f>
        <v>0</v>
      </c>
      <c r="Q351" s="143">
        <v>0</v>
      </c>
      <c r="R351" s="143">
        <f>Q351*H351</f>
        <v>0</v>
      </c>
      <c r="S351" s="143">
        <v>0</v>
      </c>
      <c r="T351" s="144">
        <f>S351*H351</f>
        <v>0</v>
      </c>
      <c r="AR351" s="145" t="s">
        <v>88</v>
      </c>
      <c r="AT351" s="145" t="s">
        <v>184</v>
      </c>
      <c r="AU351" s="145" t="s">
        <v>82</v>
      </c>
      <c r="AY351" s="18" t="s">
        <v>179</v>
      </c>
      <c r="BE351" s="146">
        <f>IF(N351="základní",J351,0)</f>
        <v>0</v>
      </c>
      <c r="BF351" s="146">
        <f>IF(N351="snížená",J351,0)</f>
        <v>0</v>
      </c>
      <c r="BG351" s="146">
        <f>IF(N351="zákl. přenesená",J351,0)</f>
        <v>0</v>
      </c>
      <c r="BH351" s="146">
        <f>IF(N351="sníž. přenesená",J351,0)</f>
        <v>0</v>
      </c>
      <c r="BI351" s="146">
        <f>IF(N351="nulová",J351,0)</f>
        <v>0</v>
      </c>
      <c r="BJ351" s="18" t="s">
        <v>78</v>
      </c>
      <c r="BK351" s="146">
        <f>ROUND(I351*H351,2)</f>
        <v>0</v>
      </c>
      <c r="BL351" s="18" t="s">
        <v>88</v>
      </c>
      <c r="BM351" s="145" t="s">
        <v>1998</v>
      </c>
    </row>
    <row r="352" spans="2:65" s="1" customFormat="1" ht="19.5">
      <c r="B352" s="33"/>
      <c r="D352" s="147" t="s">
        <v>189</v>
      </c>
      <c r="F352" s="148" t="s">
        <v>1997</v>
      </c>
      <c r="I352" s="149"/>
      <c r="L352" s="33"/>
      <c r="M352" s="150"/>
      <c r="T352" s="54"/>
      <c r="AT352" s="18" t="s">
        <v>189</v>
      </c>
      <c r="AU352" s="18" t="s">
        <v>82</v>
      </c>
    </row>
    <row r="353" spans="2:65" s="1" customFormat="1" ht="24.2" customHeight="1">
      <c r="B353" s="133"/>
      <c r="C353" s="134" t="s">
        <v>1999</v>
      </c>
      <c r="D353" s="134" t="s">
        <v>184</v>
      </c>
      <c r="E353" s="135" t="s">
        <v>2000</v>
      </c>
      <c r="F353" s="136" t="s">
        <v>2001</v>
      </c>
      <c r="G353" s="137" t="s">
        <v>245</v>
      </c>
      <c r="H353" s="138">
        <v>0</v>
      </c>
      <c r="I353" s="139"/>
      <c r="J353" s="140">
        <f>ROUND(I353*H353,2)</f>
        <v>0</v>
      </c>
      <c r="K353" s="136" t="s">
        <v>3</v>
      </c>
      <c r="L353" s="33"/>
      <c r="M353" s="141" t="s">
        <v>3</v>
      </c>
      <c r="N353" s="142" t="s">
        <v>45</v>
      </c>
      <c r="P353" s="143">
        <f>O353*H353</f>
        <v>0</v>
      </c>
      <c r="Q353" s="143">
        <v>0</v>
      </c>
      <c r="R353" s="143">
        <f>Q353*H353</f>
        <v>0</v>
      </c>
      <c r="S353" s="143">
        <v>0</v>
      </c>
      <c r="T353" s="144">
        <f>S353*H353</f>
        <v>0</v>
      </c>
      <c r="AR353" s="145" t="s">
        <v>88</v>
      </c>
      <c r="AT353" s="145" t="s">
        <v>184</v>
      </c>
      <c r="AU353" s="145" t="s">
        <v>82</v>
      </c>
      <c r="AY353" s="18" t="s">
        <v>179</v>
      </c>
      <c r="BE353" s="146">
        <f>IF(N353="základní",J353,0)</f>
        <v>0</v>
      </c>
      <c r="BF353" s="146">
        <f>IF(N353="snížená",J353,0)</f>
        <v>0</v>
      </c>
      <c r="BG353" s="146">
        <f>IF(N353="zákl. přenesená",J353,0)</f>
        <v>0</v>
      </c>
      <c r="BH353" s="146">
        <f>IF(N353="sníž. přenesená",J353,0)</f>
        <v>0</v>
      </c>
      <c r="BI353" s="146">
        <f>IF(N353="nulová",J353,0)</f>
        <v>0</v>
      </c>
      <c r="BJ353" s="18" t="s">
        <v>78</v>
      </c>
      <c r="BK353" s="146">
        <f>ROUND(I353*H353,2)</f>
        <v>0</v>
      </c>
      <c r="BL353" s="18" t="s">
        <v>88</v>
      </c>
      <c r="BM353" s="145" t="s">
        <v>2002</v>
      </c>
    </row>
    <row r="354" spans="2:65" s="1" customFormat="1">
      <c r="B354" s="33"/>
      <c r="D354" s="147" t="s">
        <v>189</v>
      </c>
      <c r="F354" s="148" t="s">
        <v>2001</v>
      </c>
      <c r="I354" s="149"/>
      <c r="L354" s="33"/>
      <c r="M354" s="150"/>
      <c r="T354" s="54"/>
      <c r="AT354" s="18" t="s">
        <v>189</v>
      </c>
      <c r="AU354" s="18" t="s">
        <v>82</v>
      </c>
    </row>
    <row r="355" spans="2:65" s="11" customFormat="1" ht="25.9" customHeight="1">
      <c r="B355" s="121"/>
      <c r="D355" s="122" t="s">
        <v>73</v>
      </c>
      <c r="E355" s="123" t="s">
        <v>2003</v>
      </c>
      <c r="F355" s="123" t="s">
        <v>2004</v>
      </c>
      <c r="I355" s="124"/>
      <c r="J355" s="125">
        <f>BK355</f>
        <v>0</v>
      </c>
      <c r="L355" s="121"/>
      <c r="M355" s="126"/>
      <c r="P355" s="127">
        <f>SUM(P356:P373)</f>
        <v>0</v>
      </c>
      <c r="R355" s="127">
        <f>SUM(R356:R373)</f>
        <v>0</v>
      </c>
      <c r="T355" s="128">
        <f>SUM(T356:T373)</f>
        <v>0</v>
      </c>
      <c r="AR355" s="122" t="s">
        <v>91</v>
      </c>
      <c r="AT355" s="129" t="s">
        <v>73</v>
      </c>
      <c r="AU355" s="129" t="s">
        <v>74</v>
      </c>
      <c r="AY355" s="122" t="s">
        <v>179</v>
      </c>
      <c r="BK355" s="130">
        <f>SUM(BK356:BK373)</f>
        <v>0</v>
      </c>
    </row>
    <row r="356" spans="2:65" s="1" customFormat="1" ht="16.5" customHeight="1">
      <c r="B356" s="133"/>
      <c r="C356" s="134" t="s">
        <v>2005</v>
      </c>
      <c r="D356" s="134" t="s">
        <v>184</v>
      </c>
      <c r="E356" s="135" t="s">
        <v>2006</v>
      </c>
      <c r="F356" s="136" t="s">
        <v>2007</v>
      </c>
      <c r="G356" s="137" t="s">
        <v>1981</v>
      </c>
      <c r="H356" s="138">
        <v>40</v>
      </c>
      <c r="I356" s="139"/>
      <c r="J356" s="140">
        <f>ROUND(I356*H356,2)</f>
        <v>0</v>
      </c>
      <c r="K356" s="136" t="s">
        <v>3</v>
      </c>
      <c r="L356" s="33"/>
      <c r="M356" s="141" t="s">
        <v>3</v>
      </c>
      <c r="N356" s="142" t="s">
        <v>45</v>
      </c>
      <c r="P356" s="143">
        <f>O356*H356</f>
        <v>0</v>
      </c>
      <c r="Q356" s="143">
        <v>0</v>
      </c>
      <c r="R356" s="143">
        <f>Q356*H356</f>
        <v>0</v>
      </c>
      <c r="S356" s="143">
        <v>0</v>
      </c>
      <c r="T356" s="144">
        <f>S356*H356</f>
        <v>0</v>
      </c>
      <c r="AR356" s="145" t="s">
        <v>88</v>
      </c>
      <c r="AT356" s="145" t="s">
        <v>184</v>
      </c>
      <c r="AU356" s="145" t="s">
        <v>78</v>
      </c>
      <c r="AY356" s="18" t="s">
        <v>179</v>
      </c>
      <c r="BE356" s="146">
        <f>IF(N356="základní",J356,0)</f>
        <v>0</v>
      </c>
      <c r="BF356" s="146">
        <f>IF(N356="snížená",J356,0)</f>
        <v>0</v>
      </c>
      <c r="BG356" s="146">
        <f>IF(N356="zákl. přenesená",J356,0)</f>
        <v>0</v>
      </c>
      <c r="BH356" s="146">
        <f>IF(N356="sníž. přenesená",J356,0)</f>
        <v>0</v>
      </c>
      <c r="BI356" s="146">
        <f>IF(N356="nulová",J356,0)</f>
        <v>0</v>
      </c>
      <c r="BJ356" s="18" t="s">
        <v>78</v>
      </c>
      <c r="BK356" s="146">
        <f>ROUND(I356*H356,2)</f>
        <v>0</v>
      </c>
      <c r="BL356" s="18" t="s">
        <v>88</v>
      </c>
      <c r="BM356" s="145" t="s">
        <v>2008</v>
      </c>
    </row>
    <row r="357" spans="2:65" s="1" customFormat="1">
      <c r="B357" s="33"/>
      <c r="D357" s="147" t="s">
        <v>189</v>
      </c>
      <c r="F357" s="148" t="s">
        <v>2007</v>
      </c>
      <c r="I357" s="149"/>
      <c r="L357" s="33"/>
      <c r="M357" s="150"/>
      <c r="T357" s="54"/>
      <c r="AT357" s="18" t="s">
        <v>189</v>
      </c>
      <c r="AU357" s="18" t="s">
        <v>78</v>
      </c>
    </row>
    <row r="358" spans="2:65" s="1" customFormat="1" ht="16.5" customHeight="1">
      <c r="B358" s="133"/>
      <c r="C358" s="134" t="s">
        <v>2009</v>
      </c>
      <c r="D358" s="134" t="s">
        <v>184</v>
      </c>
      <c r="E358" s="135" t="s">
        <v>2010</v>
      </c>
      <c r="F358" s="136" t="s">
        <v>2011</v>
      </c>
      <c r="G358" s="137" t="s">
        <v>1981</v>
      </c>
      <c r="H358" s="138">
        <v>0</v>
      </c>
      <c r="I358" s="139"/>
      <c r="J358" s="140">
        <f>ROUND(I358*H358,2)</f>
        <v>0</v>
      </c>
      <c r="K358" s="136" t="s">
        <v>3</v>
      </c>
      <c r="L358" s="33"/>
      <c r="M358" s="141" t="s">
        <v>3</v>
      </c>
      <c r="N358" s="142" t="s">
        <v>45</v>
      </c>
      <c r="P358" s="143">
        <f>O358*H358</f>
        <v>0</v>
      </c>
      <c r="Q358" s="143">
        <v>0</v>
      </c>
      <c r="R358" s="143">
        <f>Q358*H358</f>
        <v>0</v>
      </c>
      <c r="S358" s="143">
        <v>0</v>
      </c>
      <c r="T358" s="144">
        <f>S358*H358</f>
        <v>0</v>
      </c>
      <c r="AR358" s="145" t="s">
        <v>88</v>
      </c>
      <c r="AT358" s="145" t="s">
        <v>184</v>
      </c>
      <c r="AU358" s="145" t="s">
        <v>78</v>
      </c>
      <c r="AY358" s="18" t="s">
        <v>179</v>
      </c>
      <c r="BE358" s="146">
        <f>IF(N358="základní",J358,0)</f>
        <v>0</v>
      </c>
      <c r="BF358" s="146">
        <f>IF(N358="snížená",J358,0)</f>
        <v>0</v>
      </c>
      <c r="BG358" s="146">
        <f>IF(N358="zákl. přenesená",J358,0)</f>
        <v>0</v>
      </c>
      <c r="BH358" s="146">
        <f>IF(N358="sníž. přenesená",J358,0)</f>
        <v>0</v>
      </c>
      <c r="BI358" s="146">
        <f>IF(N358="nulová",J358,0)</f>
        <v>0</v>
      </c>
      <c r="BJ358" s="18" t="s">
        <v>78</v>
      </c>
      <c r="BK358" s="146">
        <f>ROUND(I358*H358,2)</f>
        <v>0</v>
      </c>
      <c r="BL358" s="18" t="s">
        <v>88</v>
      </c>
      <c r="BM358" s="145" t="s">
        <v>2012</v>
      </c>
    </row>
    <row r="359" spans="2:65" s="1" customFormat="1">
      <c r="B359" s="33"/>
      <c r="D359" s="147" t="s">
        <v>189</v>
      </c>
      <c r="F359" s="148" t="s">
        <v>2011</v>
      </c>
      <c r="I359" s="149"/>
      <c r="L359" s="33"/>
      <c r="M359" s="150"/>
      <c r="T359" s="54"/>
      <c r="AT359" s="18" t="s">
        <v>189</v>
      </c>
      <c r="AU359" s="18" t="s">
        <v>78</v>
      </c>
    </row>
    <row r="360" spans="2:65" s="1" customFormat="1" ht="24.2" customHeight="1">
      <c r="B360" s="133"/>
      <c r="C360" s="134" t="s">
        <v>2013</v>
      </c>
      <c r="D360" s="134" t="s">
        <v>184</v>
      </c>
      <c r="E360" s="135" t="s">
        <v>2014</v>
      </c>
      <c r="F360" s="136" t="s">
        <v>2015</v>
      </c>
      <c r="G360" s="137" t="s">
        <v>1888</v>
      </c>
      <c r="H360" s="138">
        <v>1</v>
      </c>
      <c r="I360" s="139"/>
      <c r="J360" s="140">
        <f>ROUND(I360*H360,2)</f>
        <v>0</v>
      </c>
      <c r="K360" s="136" t="s">
        <v>3</v>
      </c>
      <c r="L360" s="33"/>
      <c r="M360" s="141" t="s">
        <v>3</v>
      </c>
      <c r="N360" s="142" t="s">
        <v>45</v>
      </c>
      <c r="P360" s="143">
        <f>O360*H360</f>
        <v>0</v>
      </c>
      <c r="Q360" s="143">
        <v>0</v>
      </c>
      <c r="R360" s="143">
        <f>Q360*H360</f>
        <v>0</v>
      </c>
      <c r="S360" s="143">
        <v>0</v>
      </c>
      <c r="T360" s="144">
        <f>S360*H360</f>
        <v>0</v>
      </c>
      <c r="AR360" s="145" t="s">
        <v>88</v>
      </c>
      <c r="AT360" s="145" t="s">
        <v>184</v>
      </c>
      <c r="AU360" s="145" t="s">
        <v>78</v>
      </c>
      <c r="AY360" s="18" t="s">
        <v>179</v>
      </c>
      <c r="BE360" s="146">
        <f>IF(N360="základní",J360,0)</f>
        <v>0</v>
      </c>
      <c r="BF360" s="146">
        <f>IF(N360="snížená",J360,0)</f>
        <v>0</v>
      </c>
      <c r="BG360" s="146">
        <f>IF(N360="zákl. přenesená",J360,0)</f>
        <v>0</v>
      </c>
      <c r="BH360" s="146">
        <f>IF(N360="sníž. přenesená",J360,0)</f>
        <v>0</v>
      </c>
      <c r="BI360" s="146">
        <f>IF(N360="nulová",J360,0)</f>
        <v>0</v>
      </c>
      <c r="BJ360" s="18" t="s">
        <v>78</v>
      </c>
      <c r="BK360" s="146">
        <f>ROUND(I360*H360,2)</f>
        <v>0</v>
      </c>
      <c r="BL360" s="18" t="s">
        <v>88</v>
      </c>
      <c r="BM360" s="145" t="s">
        <v>2016</v>
      </c>
    </row>
    <row r="361" spans="2:65" s="1" customFormat="1">
      <c r="B361" s="33"/>
      <c r="D361" s="147" t="s">
        <v>189</v>
      </c>
      <c r="F361" s="148" t="s">
        <v>2015</v>
      </c>
      <c r="I361" s="149"/>
      <c r="L361" s="33"/>
      <c r="M361" s="150"/>
      <c r="T361" s="54"/>
      <c r="AT361" s="18" t="s">
        <v>189</v>
      </c>
      <c r="AU361" s="18" t="s">
        <v>78</v>
      </c>
    </row>
    <row r="362" spans="2:65" s="1" customFormat="1" ht="24.2" customHeight="1">
      <c r="B362" s="133"/>
      <c r="C362" s="134" t="s">
        <v>2017</v>
      </c>
      <c r="D362" s="134" t="s">
        <v>184</v>
      </c>
      <c r="E362" s="135" t="s">
        <v>2018</v>
      </c>
      <c r="F362" s="136" t="s">
        <v>2019</v>
      </c>
      <c r="G362" s="137" t="s">
        <v>1888</v>
      </c>
      <c r="H362" s="138">
        <v>1</v>
      </c>
      <c r="I362" s="139"/>
      <c r="J362" s="140">
        <f>ROUND(I362*H362,2)</f>
        <v>0</v>
      </c>
      <c r="K362" s="136" t="s">
        <v>3</v>
      </c>
      <c r="L362" s="33"/>
      <c r="M362" s="141" t="s">
        <v>3</v>
      </c>
      <c r="N362" s="142" t="s">
        <v>45</v>
      </c>
      <c r="P362" s="143">
        <f>O362*H362</f>
        <v>0</v>
      </c>
      <c r="Q362" s="143">
        <v>0</v>
      </c>
      <c r="R362" s="143">
        <f>Q362*H362</f>
        <v>0</v>
      </c>
      <c r="S362" s="143">
        <v>0</v>
      </c>
      <c r="T362" s="144">
        <f>S362*H362</f>
        <v>0</v>
      </c>
      <c r="AR362" s="145" t="s">
        <v>88</v>
      </c>
      <c r="AT362" s="145" t="s">
        <v>184</v>
      </c>
      <c r="AU362" s="145" t="s">
        <v>78</v>
      </c>
      <c r="AY362" s="18" t="s">
        <v>179</v>
      </c>
      <c r="BE362" s="146">
        <f>IF(N362="základní",J362,0)</f>
        <v>0</v>
      </c>
      <c r="BF362" s="146">
        <f>IF(N362="snížená",J362,0)</f>
        <v>0</v>
      </c>
      <c r="BG362" s="146">
        <f>IF(N362="zákl. přenesená",J362,0)</f>
        <v>0</v>
      </c>
      <c r="BH362" s="146">
        <f>IF(N362="sníž. přenesená",J362,0)</f>
        <v>0</v>
      </c>
      <c r="BI362" s="146">
        <f>IF(N362="nulová",J362,0)</f>
        <v>0</v>
      </c>
      <c r="BJ362" s="18" t="s">
        <v>78</v>
      </c>
      <c r="BK362" s="146">
        <f>ROUND(I362*H362,2)</f>
        <v>0</v>
      </c>
      <c r="BL362" s="18" t="s">
        <v>88</v>
      </c>
      <c r="BM362" s="145" t="s">
        <v>2020</v>
      </c>
    </row>
    <row r="363" spans="2:65" s="1" customFormat="1">
      <c r="B363" s="33"/>
      <c r="D363" s="147" t="s">
        <v>189</v>
      </c>
      <c r="F363" s="148" t="s">
        <v>2021</v>
      </c>
      <c r="I363" s="149"/>
      <c r="L363" s="33"/>
      <c r="M363" s="150"/>
      <c r="T363" s="54"/>
      <c r="AT363" s="18" t="s">
        <v>189</v>
      </c>
      <c r="AU363" s="18" t="s">
        <v>78</v>
      </c>
    </row>
    <row r="364" spans="2:65" s="1" customFormat="1" ht="24.2" customHeight="1">
      <c r="B364" s="133"/>
      <c r="C364" s="134" t="s">
        <v>2022</v>
      </c>
      <c r="D364" s="134" t="s">
        <v>184</v>
      </c>
      <c r="E364" s="135" t="s">
        <v>2023</v>
      </c>
      <c r="F364" s="136" t="s">
        <v>2024</v>
      </c>
      <c r="G364" s="137" t="s">
        <v>1888</v>
      </c>
      <c r="H364" s="138">
        <v>1</v>
      </c>
      <c r="I364" s="139"/>
      <c r="J364" s="140">
        <f>ROUND(I364*H364,2)</f>
        <v>0</v>
      </c>
      <c r="K364" s="136" t="s">
        <v>3</v>
      </c>
      <c r="L364" s="33"/>
      <c r="M364" s="141" t="s">
        <v>3</v>
      </c>
      <c r="N364" s="142" t="s">
        <v>45</v>
      </c>
      <c r="P364" s="143">
        <f>O364*H364</f>
        <v>0</v>
      </c>
      <c r="Q364" s="143">
        <v>0</v>
      </c>
      <c r="R364" s="143">
        <f>Q364*H364</f>
        <v>0</v>
      </c>
      <c r="S364" s="143">
        <v>0</v>
      </c>
      <c r="T364" s="144">
        <f>S364*H364</f>
        <v>0</v>
      </c>
      <c r="AR364" s="145" t="s">
        <v>88</v>
      </c>
      <c r="AT364" s="145" t="s">
        <v>184</v>
      </c>
      <c r="AU364" s="145" t="s">
        <v>78</v>
      </c>
      <c r="AY364" s="18" t="s">
        <v>179</v>
      </c>
      <c r="BE364" s="146">
        <f>IF(N364="základní",J364,0)</f>
        <v>0</v>
      </c>
      <c r="BF364" s="146">
        <f>IF(N364="snížená",J364,0)</f>
        <v>0</v>
      </c>
      <c r="BG364" s="146">
        <f>IF(N364="zákl. přenesená",J364,0)</f>
        <v>0</v>
      </c>
      <c r="BH364" s="146">
        <f>IF(N364="sníž. přenesená",J364,0)</f>
        <v>0</v>
      </c>
      <c r="BI364" s="146">
        <f>IF(N364="nulová",J364,0)</f>
        <v>0</v>
      </c>
      <c r="BJ364" s="18" t="s">
        <v>78</v>
      </c>
      <c r="BK364" s="146">
        <f>ROUND(I364*H364,2)</f>
        <v>0</v>
      </c>
      <c r="BL364" s="18" t="s">
        <v>88</v>
      </c>
      <c r="BM364" s="145" t="s">
        <v>2025</v>
      </c>
    </row>
    <row r="365" spans="2:65" s="1" customFormat="1">
      <c r="B365" s="33"/>
      <c r="D365" s="147" t="s">
        <v>189</v>
      </c>
      <c r="F365" s="148" t="s">
        <v>2024</v>
      </c>
      <c r="I365" s="149"/>
      <c r="L365" s="33"/>
      <c r="M365" s="150"/>
      <c r="T365" s="54"/>
      <c r="AT365" s="18" t="s">
        <v>189</v>
      </c>
      <c r="AU365" s="18" t="s">
        <v>78</v>
      </c>
    </row>
    <row r="366" spans="2:65" s="1" customFormat="1" ht="24.2" customHeight="1">
      <c r="B366" s="133"/>
      <c r="C366" s="134" t="s">
        <v>2026</v>
      </c>
      <c r="D366" s="134" t="s">
        <v>184</v>
      </c>
      <c r="E366" s="135" t="s">
        <v>2027</v>
      </c>
      <c r="F366" s="136" t="s">
        <v>2028</v>
      </c>
      <c r="G366" s="137" t="s">
        <v>1981</v>
      </c>
      <c r="H366" s="138">
        <v>15</v>
      </c>
      <c r="I366" s="139"/>
      <c r="J366" s="140">
        <f>ROUND(I366*H366,2)</f>
        <v>0</v>
      </c>
      <c r="K366" s="136" t="s">
        <v>3</v>
      </c>
      <c r="L366" s="33"/>
      <c r="M366" s="141" t="s">
        <v>3</v>
      </c>
      <c r="N366" s="142" t="s">
        <v>45</v>
      </c>
      <c r="P366" s="143">
        <f>O366*H366</f>
        <v>0</v>
      </c>
      <c r="Q366" s="143">
        <v>0</v>
      </c>
      <c r="R366" s="143">
        <f>Q366*H366</f>
        <v>0</v>
      </c>
      <c r="S366" s="143">
        <v>0</v>
      </c>
      <c r="T366" s="144">
        <f>S366*H366</f>
        <v>0</v>
      </c>
      <c r="AR366" s="145" t="s">
        <v>88</v>
      </c>
      <c r="AT366" s="145" t="s">
        <v>184</v>
      </c>
      <c r="AU366" s="145" t="s">
        <v>78</v>
      </c>
      <c r="AY366" s="18" t="s">
        <v>179</v>
      </c>
      <c r="BE366" s="146">
        <f>IF(N366="základní",J366,0)</f>
        <v>0</v>
      </c>
      <c r="BF366" s="146">
        <f>IF(N366="snížená",J366,0)</f>
        <v>0</v>
      </c>
      <c r="BG366" s="146">
        <f>IF(N366="zákl. přenesená",J366,0)</f>
        <v>0</v>
      </c>
      <c r="BH366" s="146">
        <f>IF(N366="sníž. přenesená",J366,0)</f>
        <v>0</v>
      </c>
      <c r="BI366" s="146">
        <f>IF(N366="nulová",J366,0)</f>
        <v>0</v>
      </c>
      <c r="BJ366" s="18" t="s">
        <v>78</v>
      </c>
      <c r="BK366" s="146">
        <f>ROUND(I366*H366,2)</f>
        <v>0</v>
      </c>
      <c r="BL366" s="18" t="s">
        <v>88</v>
      </c>
      <c r="BM366" s="145" t="s">
        <v>2029</v>
      </c>
    </row>
    <row r="367" spans="2:65" s="1" customFormat="1">
      <c r="B367" s="33"/>
      <c r="D367" s="147" t="s">
        <v>189</v>
      </c>
      <c r="F367" s="148" t="s">
        <v>2028</v>
      </c>
      <c r="I367" s="149"/>
      <c r="L367" s="33"/>
      <c r="M367" s="150"/>
      <c r="T367" s="54"/>
      <c r="AT367" s="18" t="s">
        <v>189</v>
      </c>
      <c r="AU367" s="18" t="s">
        <v>78</v>
      </c>
    </row>
    <row r="368" spans="2:65" s="1" customFormat="1" ht="24.2" customHeight="1">
      <c r="B368" s="133"/>
      <c r="C368" s="134" t="s">
        <v>2030</v>
      </c>
      <c r="D368" s="134" t="s">
        <v>184</v>
      </c>
      <c r="E368" s="135" t="s">
        <v>2031</v>
      </c>
      <c r="F368" s="136" t="s">
        <v>2032</v>
      </c>
      <c r="G368" s="137" t="s">
        <v>1888</v>
      </c>
      <c r="H368" s="138">
        <v>1</v>
      </c>
      <c r="I368" s="139"/>
      <c r="J368" s="140">
        <f>ROUND(I368*H368,2)</f>
        <v>0</v>
      </c>
      <c r="K368" s="136" t="s">
        <v>3</v>
      </c>
      <c r="L368" s="33"/>
      <c r="M368" s="141" t="s">
        <v>3</v>
      </c>
      <c r="N368" s="142" t="s">
        <v>45</v>
      </c>
      <c r="P368" s="143">
        <f>O368*H368</f>
        <v>0</v>
      </c>
      <c r="Q368" s="143">
        <v>0</v>
      </c>
      <c r="R368" s="143">
        <f>Q368*H368</f>
        <v>0</v>
      </c>
      <c r="S368" s="143">
        <v>0</v>
      </c>
      <c r="T368" s="144">
        <f>S368*H368</f>
        <v>0</v>
      </c>
      <c r="AR368" s="145" t="s">
        <v>88</v>
      </c>
      <c r="AT368" s="145" t="s">
        <v>184</v>
      </c>
      <c r="AU368" s="145" t="s">
        <v>78</v>
      </c>
      <c r="AY368" s="18" t="s">
        <v>179</v>
      </c>
      <c r="BE368" s="146">
        <f>IF(N368="základní",J368,0)</f>
        <v>0</v>
      </c>
      <c r="BF368" s="146">
        <f>IF(N368="snížená",J368,0)</f>
        <v>0</v>
      </c>
      <c r="BG368" s="146">
        <f>IF(N368="zákl. přenesená",J368,0)</f>
        <v>0</v>
      </c>
      <c r="BH368" s="146">
        <f>IF(N368="sníž. přenesená",J368,0)</f>
        <v>0</v>
      </c>
      <c r="BI368" s="146">
        <f>IF(N368="nulová",J368,0)</f>
        <v>0</v>
      </c>
      <c r="BJ368" s="18" t="s">
        <v>78</v>
      </c>
      <c r="BK368" s="146">
        <f>ROUND(I368*H368,2)</f>
        <v>0</v>
      </c>
      <c r="BL368" s="18" t="s">
        <v>88</v>
      </c>
      <c r="BM368" s="145" t="s">
        <v>2033</v>
      </c>
    </row>
    <row r="369" spans="2:65" s="1" customFormat="1">
      <c r="B369" s="33"/>
      <c r="D369" s="147" t="s">
        <v>189</v>
      </c>
      <c r="F369" s="148" t="s">
        <v>2032</v>
      </c>
      <c r="I369" s="149"/>
      <c r="L369" s="33"/>
      <c r="M369" s="150"/>
      <c r="T369" s="54"/>
      <c r="AT369" s="18" t="s">
        <v>189</v>
      </c>
      <c r="AU369" s="18" t="s">
        <v>78</v>
      </c>
    </row>
    <row r="370" spans="2:65" s="1" customFormat="1" ht="24.2" customHeight="1">
      <c r="B370" s="133"/>
      <c r="C370" s="134" t="s">
        <v>2034</v>
      </c>
      <c r="D370" s="134" t="s">
        <v>184</v>
      </c>
      <c r="E370" s="135" t="s">
        <v>2035</v>
      </c>
      <c r="F370" s="136" t="s">
        <v>2036</v>
      </c>
      <c r="G370" s="137" t="s">
        <v>1888</v>
      </c>
      <c r="H370" s="138">
        <v>1</v>
      </c>
      <c r="I370" s="139"/>
      <c r="J370" s="140">
        <f>ROUND(I370*H370,2)</f>
        <v>0</v>
      </c>
      <c r="K370" s="136" t="s">
        <v>3</v>
      </c>
      <c r="L370" s="33"/>
      <c r="M370" s="141" t="s">
        <v>3</v>
      </c>
      <c r="N370" s="142" t="s">
        <v>45</v>
      </c>
      <c r="P370" s="143">
        <f>O370*H370</f>
        <v>0</v>
      </c>
      <c r="Q370" s="143">
        <v>0</v>
      </c>
      <c r="R370" s="143">
        <f>Q370*H370</f>
        <v>0</v>
      </c>
      <c r="S370" s="143">
        <v>0</v>
      </c>
      <c r="T370" s="144">
        <f>S370*H370</f>
        <v>0</v>
      </c>
      <c r="AR370" s="145" t="s">
        <v>88</v>
      </c>
      <c r="AT370" s="145" t="s">
        <v>184</v>
      </c>
      <c r="AU370" s="145" t="s">
        <v>78</v>
      </c>
      <c r="AY370" s="18" t="s">
        <v>179</v>
      </c>
      <c r="BE370" s="146">
        <f>IF(N370="základní",J370,0)</f>
        <v>0</v>
      </c>
      <c r="BF370" s="146">
        <f>IF(N370="snížená",J370,0)</f>
        <v>0</v>
      </c>
      <c r="BG370" s="146">
        <f>IF(N370="zákl. přenesená",J370,0)</f>
        <v>0</v>
      </c>
      <c r="BH370" s="146">
        <f>IF(N370="sníž. přenesená",J370,0)</f>
        <v>0</v>
      </c>
      <c r="BI370" s="146">
        <f>IF(N370="nulová",J370,0)</f>
        <v>0</v>
      </c>
      <c r="BJ370" s="18" t="s">
        <v>78</v>
      </c>
      <c r="BK370" s="146">
        <f>ROUND(I370*H370,2)</f>
        <v>0</v>
      </c>
      <c r="BL370" s="18" t="s">
        <v>88</v>
      </c>
      <c r="BM370" s="145" t="s">
        <v>2037</v>
      </c>
    </row>
    <row r="371" spans="2:65" s="1" customFormat="1">
      <c r="B371" s="33"/>
      <c r="D371" s="147" t="s">
        <v>189</v>
      </c>
      <c r="F371" s="148" t="s">
        <v>2036</v>
      </c>
      <c r="I371" s="149"/>
      <c r="L371" s="33"/>
      <c r="M371" s="150"/>
      <c r="T371" s="54"/>
      <c r="AT371" s="18" t="s">
        <v>189</v>
      </c>
      <c r="AU371" s="18" t="s">
        <v>78</v>
      </c>
    </row>
    <row r="372" spans="2:65" s="1" customFormat="1" ht="16.5" customHeight="1">
      <c r="B372" s="133"/>
      <c r="C372" s="134" t="s">
        <v>2038</v>
      </c>
      <c r="D372" s="134" t="s">
        <v>184</v>
      </c>
      <c r="E372" s="135" t="s">
        <v>2039</v>
      </c>
      <c r="F372" s="136" t="s">
        <v>2040</v>
      </c>
      <c r="G372" s="137" t="s">
        <v>1981</v>
      </c>
      <c r="H372" s="138">
        <v>80</v>
      </c>
      <c r="I372" s="139"/>
      <c r="J372" s="140">
        <f>ROUND(I372*H372,2)</f>
        <v>0</v>
      </c>
      <c r="K372" s="136" t="s">
        <v>3</v>
      </c>
      <c r="L372" s="33"/>
      <c r="M372" s="141" t="s">
        <v>3</v>
      </c>
      <c r="N372" s="142" t="s">
        <v>45</v>
      </c>
      <c r="P372" s="143">
        <f>O372*H372</f>
        <v>0</v>
      </c>
      <c r="Q372" s="143">
        <v>0</v>
      </c>
      <c r="R372" s="143">
        <f>Q372*H372</f>
        <v>0</v>
      </c>
      <c r="S372" s="143">
        <v>0</v>
      </c>
      <c r="T372" s="144">
        <f>S372*H372</f>
        <v>0</v>
      </c>
      <c r="AR372" s="145" t="s">
        <v>88</v>
      </c>
      <c r="AT372" s="145" t="s">
        <v>184</v>
      </c>
      <c r="AU372" s="145" t="s">
        <v>78</v>
      </c>
      <c r="AY372" s="18" t="s">
        <v>179</v>
      </c>
      <c r="BE372" s="146">
        <f>IF(N372="základní",J372,0)</f>
        <v>0</v>
      </c>
      <c r="BF372" s="146">
        <f>IF(N372="snížená",J372,0)</f>
        <v>0</v>
      </c>
      <c r="BG372" s="146">
        <f>IF(N372="zákl. přenesená",J372,0)</f>
        <v>0</v>
      </c>
      <c r="BH372" s="146">
        <f>IF(N372="sníž. přenesená",J372,0)</f>
        <v>0</v>
      </c>
      <c r="BI372" s="146">
        <f>IF(N372="nulová",J372,0)</f>
        <v>0</v>
      </c>
      <c r="BJ372" s="18" t="s">
        <v>78</v>
      </c>
      <c r="BK372" s="146">
        <f>ROUND(I372*H372,2)</f>
        <v>0</v>
      </c>
      <c r="BL372" s="18" t="s">
        <v>88</v>
      </c>
      <c r="BM372" s="145" t="s">
        <v>2041</v>
      </c>
    </row>
    <row r="373" spans="2:65" s="1" customFormat="1">
      <c r="B373" s="33"/>
      <c r="D373" s="147" t="s">
        <v>189</v>
      </c>
      <c r="F373" s="148" t="s">
        <v>2040</v>
      </c>
      <c r="I373" s="149"/>
      <c r="L373" s="33"/>
      <c r="M373" s="191"/>
      <c r="N373" s="192"/>
      <c r="O373" s="192"/>
      <c r="P373" s="192"/>
      <c r="Q373" s="192"/>
      <c r="R373" s="192"/>
      <c r="S373" s="192"/>
      <c r="T373" s="193"/>
      <c r="AT373" s="18" t="s">
        <v>189</v>
      </c>
      <c r="AU373" s="18" t="s">
        <v>78</v>
      </c>
    </row>
    <row r="374" spans="2:65" s="1" customFormat="1" ht="6.95" customHeight="1">
      <c r="B374" s="42"/>
      <c r="C374" s="43"/>
      <c r="D374" s="43"/>
      <c r="E374" s="43"/>
      <c r="F374" s="43"/>
      <c r="G374" s="43"/>
      <c r="H374" s="43"/>
      <c r="I374" s="43"/>
      <c r="J374" s="43"/>
      <c r="K374" s="43"/>
      <c r="L374" s="33"/>
    </row>
  </sheetData>
  <autoFilter ref="C84:K373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90"/>
  <sheetViews>
    <sheetView showGridLines="0" tabSelected="1" workbookViewId="0">
      <selection activeCell="W87" sqref="W8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102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113</v>
      </c>
      <c r="L4" s="21"/>
      <c r="M4" s="92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26.25" customHeight="1">
      <c r="B7" s="21"/>
      <c r="E7" s="331" t="str">
        <f>'Rekapitulace stavby'!K6</f>
        <v>Řešení školního stravování (jídelny) SŠT Znojmo, příspěvková organizace</v>
      </c>
      <c r="F7" s="332"/>
      <c r="G7" s="332"/>
      <c r="H7" s="332"/>
      <c r="L7" s="21"/>
    </row>
    <row r="8" spans="2:46" ht="12" customHeight="1">
      <c r="B8" s="21"/>
      <c r="D8" s="28" t="s">
        <v>126</v>
      </c>
      <c r="L8" s="21"/>
    </row>
    <row r="9" spans="2:46" s="1" customFormat="1" ht="16.5" customHeight="1">
      <c r="B9" s="33"/>
      <c r="E9" s="331" t="s">
        <v>2042</v>
      </c>
      <c r="F9" s="330"/>
      <c r="G9" s="330"/>
      <c r="H9" s="330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25" t="s">
        <v>2301</v>
      </c>
      <c r="F11" s="330"/>
      <c r="G11" s="330"/>
      <c r="H11" s="33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2. 12. 2024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3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3" t="str">
        <f>'Rekapitulace stavby'!E14</f>
        <v>Vyplň údaj</v>
      </c>
      <c r="F20" s="316"/>
      <c r="G20" s="316"/>
      <c r="H20" s="316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3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71.25" customHeight="1">
      <c r="B29" s="93"/>
      <c r="E29" s="320" t="s">
        <v>39</v>
      </c>
      <c r="F29" s="320"/>
      <c r="G29" s="320"/>
      <c r="H29" s="32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40</v>
      </c>
      <c r="J32" s="64">
        <f>ROUND(J86,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ROUND((SUM(BE86:BE89)),  2)</f>
        <v>0</v>
      </c>
      <c r="I35" s="95">
        <v>0.21</v>
      </c>
      <c r="J35" s="84">
        <f>ROUND(((SUM(BE86:BE89))*I35),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ROUND((SUM(BF86:BF89)),  2)</f>
        <v>0</v>
      </c>
      <c r="I36" s="95">
        <v>0.12</v>
      </c>
      <c r="J36" s="84">
        <f>ROUND(((SUM(BF86:BF89))*I36),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ROUND((SUM(BG86:BG89)),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ROUND((SUM(BH86:BH89)),  2)</f>
        <v>0</v>
      </c>
      <c r="I38" s="95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ROUND((SUM(BI86:BI89)),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50</v>
      </c>
      <c r="E41" s="55"/>
      <c r="F41" s="55"/>
      <c r="G41" s="98" t="s">
        <v>51</v>
      </c>
      <c r="H41" s="99" t="s">
        <v>52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148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26.25" customHeight="1">
      <c r="B50" s="33"/>
      <c r="E50" s="331" t="str">
        <f>E7</f>
        <v>Řešení školního stravování (jídelny) SŠT Znojmo, příspěvková organizace</v>
      </c>
      <c r="F50" s="332"/>
      <c r="G50" s="332"/>
      <c r="H50" s="332"/>
      <c r="L50" s="33"/>
    </row>
    <row r="51" spans="2:47" ht="12" customHeight="1">
      <c r="B51" s="21"/>
      <c r="C51" s="28" t="s">
        <v>126</v>
      </c>
      <c r="L51" s="21"/>
    </row>
    <row r="52" spans="2:47" s="1" customFormat="1" ht="16.5" customHeight="1">
      <c r="B52" s="33"/>
      <c r="E52" s="331" t="s">
        <v>2042</v>
      </c>
      <c r="F52" s="330"/>
      <c r="G52" s="330"/>
      <c r="H52" s="330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25" t="str">
        <f>E11</f>
        <v>1 - 1. Etapa - viz příloha č. 10 ZD</v>
      </c>
      <c r="F54" s="330"/>
      <c r="G54" s="330"/>
      <c r="H54" s="330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Uhelná 3261/6,66902 Znojmo</v>
      </c>
      <c r="I56" s="28" t="s">
        <v>23</v>
      </c>
      <c r="J56" s="50" t="str">
        <f>IF(J14="","",J14)</f>
        <v>2. 12. 2024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Střední škola technická Znojmo</v>
      </c>
      <c r="I58" s="28" t="s">
        <v>32</v>
      </c>
      <c r="J58" s="31" t="str">
        <f>E23</f>
        <v>LP Staving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149</v>
      </c>
      <c r="D61" s="96"/>
      <c r="E61" s="96"/>
      <c r="F61" s="96"/>
      <c r="G61" s="96"/>
      <c r="H61" s="96"/>
      <c r="I61" s="96"/>
      <c r="J61" s="103" t="s">
        <v>150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72</v>
      </c>
      <c r="J63" s="64">
        <f>J86</f>
        <v>0</v>
      </c>
      <c r="L63" s="33"/>
      <c r="AU63" s="18" t="s">
        <v>151</v>
      </c>
    </row>
    <row r="64" spans="2:47" s="8" customFormat="1" ht="24.95" customHeight="1">
      <c r="B64" s="105"/>
      <c r="D64" s="106" t="s">
        <v>2043</v>
      </c>
      <c r="E64" s="107"/>
      <c r="F64" s="107"/>
      <c r="G64" s="107"/>
      <c r="H64" s="107"/>
      <c r="I64" s="107"/>
      <c r="J64" s="108">
        <f>J87</f>
        <v>0</v>
      </c>
      <c r="L64" s="105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164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17</v>
      </c>
      <c r="L73" s="33"/>
    </row>
    <row r="74" spans="2:12" s="1" customFormat="1" ht="26.25" customHeight="1">
      <c r="B74" s="33"/>
      <c r="E74" s="331" t="str">
        <f>E7</f>
        <v>Řešení školního stravování (jídelny) SŠT Znojmo, příspěvková organizace</v>
      </c>
      <c r="F74" s="332"/>
      <c r="G74" s="332"/>
      <c r="H74" s="332"/>
      <c r="L74" s="33"/>
    </row>
    <row r="75" spans="2:12" ht="12" customHeight="1">
      <c r="B75" s="21"/>
      <c r="C75" s="28" t="s">
        <v>126</v>
      </c>
      <c r="L75" s="21"/>
    </row>
    <row r="76" spans="2:12" s="1" customFormat="1" ht="16.5" customHeight="1">
      <c r="B76" s="33"/>
      <c r="E76" s="331" t="s">
        <v>2042</v>
      </c>
      <c r="F76" s="330"/>
      <c r="G76" s="330"/>
      <c r="H76" s="330"/>
      <c r="L76" s="33"/>
    </row>
    <row r="77" spans="2:12" s="1" customFormat="1" ht="12" customHeight="1">
      <c r="B77" s="33"/>
      <c r="C77" s="28" t="s">
        <v>134</v>
      </c>
      <c r="L77" s="33"/>
    </row>
    <row r="78" spans="2:12" s="1" customFormat="1" ht="16.5" customHeight="1">
      <c r="B78" s="33"/>
      <c r="E78" s="325" t="str">
        <f>E11</f>
        <v>1 - 1. Etapa - viz příloha č. 10 ZD</v>
      </c>
      <c r="F78" s="330"/>
      <c r="G78" s="330"/>
      <c r="H78" s="330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F14</f>
        <v>Uhelná 3261/6,66902 Znojmo</v>
      </c>
      <c r="I80" s="28" t="s">
        <v>23</v>
      </c>
      <c r="J80" s="50" t="str">
        <f>IF(J14="","",J14)</f>
        <v>2. 12. 2024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25</v>
      </c>
      <c r="F82" s="26" t="str">
        <f>E17</f>
        <v>Střední škola technická Znojmo</v>
      </c>
      <c r="I82" s="28" t="s">
        <v>32</v>
      </c>
      <c r="J82" s="31" t="str">
        <f>E23</f>
        <v>LP Staving s.r.o.</v>
      </c>
      <c r="L82" s="33"/>
    </row>
    <row r="83" spans="2:65" s="1" customFormat="1" ht="15.2" customHeight="1">
      <c r="B83" s="33"/>
      <c r="C83" s="28" t="s">
        <v>30</v>
      </c>
      <c r="F83" s="26" t="str">
        <f>IF(E20="","",E20)</f>
        <v>Vyplň údaj</v>
      </c>
      <c r="I83" s="28" t="s">
        <v>36</v>
      </c>
      <c r="J83" s="31" t="str">
        <f>E26</f>
        <v xml:space="preserve"> 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13"/>
      <c r="C85" s="114" t="s">
        <v>165</v>
      </c>
      <c r="D85" s="115" t="s">
        <v>59</v>
      </c>
      <c r="E85" s="115" t="s">
        <v>55</v>
      </c>
      <c r="F85" s="115" t="s">
        <v>56</v>
      </c>
      <c r="G85" s="115" t="s">
        <v>166</v>
      </c>
      <c r="H85" s="115" t="s">
        <v>167</v>
      </c>
      <c r="I85" s="115" t="s">
        <v>168</v>
      </c>
      <c r="J85" s="115" t="s">
        <v>150</v>
      </c>
      <c r="K85" s="116" t="s">
        <v>169</v>
      </c>
      <c r="L85" s="113"/>
      <c r="M85" s="57" t="s">
        <v>3</v>
      </c>
      <c r="N85" s="58" t="s">
        <v>44</v>
      </c>
      <c r="O85" s="58" t="s">
        <v>170</v>
      </c>
      <c r="P85" s="58" t="s">
        <v>171</v>
      </c>
      <c r="Q85" s="58" t="s">
        <v>172</v>
      </c>
      <c r="R85" s="58" t="s">
        <v>173</v>
      </c>
      <c r="S85" s="58" t="s">
        <v>174</v>
      </c>
      <c r="T85" s="59" t="s">
        <v>175</v>
      </c>
    </row>
    <row r="86" spans="2:65" s="1" customFormat="1" ht="22.9" customHeight="1">
      <c r="B86" s="33"/>
      <c r="C86" s="62" t="s">
        <v>176</v>
      </c>
      <c r="J86" s="117">
        <f>BK86</f>
        <v>0</v>
      </c>
      <c r="L86" s="33"/>
      <c r="M86" s="60"/>
      <c r="N86" s="51"/>
      <c r="O86" s="51"/>
      <c r="P86" s="118">
        <f>P87</f>
        <v>0</v>
      </c>
      <c r="Q86" s="51"/>
      <c r="R86" s="118">
        <f>R87</f>
        <v>0</v>
      </c>
      <c r="S86" s="51"/>
      <c r="T86" s="119">
        <f>T87</f>
        <v>0</v>
      </c>
      <c r="AT86" s="18" t="s">
        <v>73</v>
      </c>
      <c r="AU86" s="18" t="s">
        <v>151</v>
      </c>
      <c r="BK86" s="120">
        <f>BK87</f>
        <v>0</v>
      </c>
    </row>
    <row r="87" spans="2:65" s="11" customFormat="1" ht="25.9" customHeight="1">
      <c r="B87" s="121"/>
      <c r="D87" s="122" t="s">
        <v>73</v>
      </c>
      <c r="E87" s="123" t="s">
        <v>2044</v>
      </c>
      <c r="F87" s="123" t="s">
        <v>2045</v>
      </c>
      <c r="I87" s="124"/>
      <c r="J87" s="125">
        <f>BK87</f>
        <v>0</v>
      </c>
      <c r="L87" s="121"/>
      <c r="M87" s="126"/>
      <c r="P87" s="127">
        <f>SUM(P88:P89)</f>
        <v>0</v>
      </c>
      <c r="R87" s="127">
        <f>SUM(R88:R89)</f>
        <v>0</v>
      </c>
      <c r="T87" s="128">
        <f>SUM(T88:T89)</f>
        <v>0</v>
      </c>
      <c r="AR87" s="122" t="s">
        <v>88</v>
      </c>
      <c r="AT87" s="129" t="s">
        <v>73</v>
      </c>
      <c r="AU87" s="129" t="s">
        <v>74</v>
      </c>
      <c r="AY87" s="122" t="s">
        <v>179</v>
      </c>
      <c r="BK87" s="130">
        <f>SUM(BK88:BK89)</f>
        <v>0</v>
      </c>
    </row>
    <row r="88" spans="2:65" s="1" customFormat="1" ht="16.5" customHeight="1">
      <c r="B88" s="133"/>
      <c r="C88" s="134" t="s">
        <v>78</v>
      </c>
      <c r="D88" s="134" t="s">
        <v>184</v>
      </c>
      <c r="E88" s="135" t="s">
        <v>78</v>
      </c>
      <c r="F88" s="136" t="s">
        <v>2046</v>
      </c>
      <c r="G88" s="137" t="s">
        <v>757</v>
      </c>
      <c r="H88" s="138">
        <v>1</v>
      </c>
      <c r="I88" s="139"/>
      <c r="J88" s="140">
        <f>ROUND(I88*H88,2)</f>
        <v>0</v>
      </c>
      <c r="K88" s="136" t="s">
        <v>3</v>
      </c>
      <c r="L88" s="33"/>
      <c r="M88" s="141" t="s">
        <v>3</v>
      </c>
      <c r="N88" s="142" t="s">
        <v>45</v>
      </c>
      <c r="P88" s="143">
        <f>O88*H88</f>
        <v>0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AR88" s="145" t="s">
        <v>291</v>
      </c>
      <c r="AT88" s="145" t="s">
        <v>184</v>
      </c>
      <c r="AU88" s="145" t="s">
        <v>78</v>
      </c>
      <c r="AY88" s="18" t="s">
        <v>179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8" t="s">
        <v>78</v>
      </c>
      <c r="BK88" s="146">
        <f>ROUND(I88*H88,2)</f>
        <v>0</v>
      </c>
      <c r="BL88" s="18" t="s">
        <v>291</v>
      </c>
      <c r="BM88" s="145" t="s">
        <v>2047</v>
      </c>
    </row>
    <row r="89" spans="2:65" s="1" customFormat="1">
      <c r="B89" s="33"/>
      <c r="D89" s="147" t="s">
        <v>189</v>
      </c>
      <c r="F89" s="148" t="s">
        <v>2302</v>
      </c>
      <c r="I89" s="149"/>
      <c r="L89" s="33"/>
      <c r="M89" s="191"/>
      <c r="N89" s="192"/>
      <c r="O89" s="192"/>
      <c r="P89" s="192"/>
      <c r="Q89" s="192"/>
      <c r="R89" s="192"/>
      <c r="S89" s="192"/>
      <c r="T89" s="193"/>
      <c r="AT89" s="18" t="s">
        <v>189</v>
      </c>
      <c r="AU89" s="18" t="s">
        <v>78</v>
      </c>
    </row>
    <row r="90" spans="2:65" s="1" customFormat="1" ht="6.95" customHeight="1"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33"/>
    </row>
  </sheetData>
  <autoFilter ref="C85:K89" xr:uid="{00000000-0009-0000-0000-000007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90"/>
  <sheetViews>
    <sheetView showGridLines="0" topLeftCell="A62" workbookViewId="0">
      <selection activeCell="F95" sqref="F9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103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>
      <c r="B4" s="21"/>
      <c r="D4" s="22" t="s">
        <v>113</v>
      </c>
      <c r="L4" s="21"/>
      <c r="M4" s="92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17</v>
      </c>
      <c r="L6" s="21"/>
    </row>
    <row r="7" spans="2:46" ht="26.25" customHeight="1">
      <c r="B7" s="21"/>
      <c r="E7" s="331" t="str">
        <f>'Rekapitulace stavby'!K6</f>
        <v>Řešení školního stravování (jídelny) SŠT Znojmo, příspěvková organizace</v>
      </c>
      <c r="F7" s="332"/>
      <c r="G7" s="332"/>
      <c r="H7" s="332"/>
      <c r="L7" s="21"/>
    </row>
    <row r="8" spans="2:46" ht="12" customHeight="1">
      <c r="B8" s="21"/>
      <c r="D8" s="28" t="s">
        <v>126</v>
      </c>
      <c r="L8" s="21"/>
    </row>
    <row r="9" spans="2:46" s="1" customFormat="1" ht="16.5" customHeight="1">
      <c r="B9" s="33"/>
      <c r="E9" s="331" t="s">
        <v>2042</v>
      </c>
      <c r="F9" s="330"/>
      <c r="G9" s="330"/>
      <c r="H9" s="330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25" t="s">
        <v>2303</v>
      </c>
      <c r="F11" s="330"/>
      <c r="G11" s="330"/>
      <c r="H11" s="330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19</v>
      </c>
      <c r="F13" s="26" t="s">
        <v>3</v>
      </c>
      <c r="I13" s="28" t="s">
        <v>20</v>
      </c>
      <c r="J13" s="26" t="s">
        <v>3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2. 12. 2024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>
      <c r="B17" s="33"/>
      <c r="E17" s="26" t="s">
        <v>28</v>
      </c>
      <c r="I17" s="28" t="s">
        <v>29</v>
      </c>
      <c r="J17" s="26" t="s">
        <v>3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30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3" t="str">
        <f>'Rekapitulace stavby'!E14</f>
        <v>Vyplň údaj</v>
      </c>
      <c r="F20" s="316"/>
      <c r="G20" s="316"/>
      <c r="H20" s="316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32</v>
      </c>
      <c r="I22" s="28" t="s">
        <v>26</v>
      </c>
      <c r="J22" s="26" t="s">
        <v>33</v>
      </c>
      <c r="L22" s="33"/>
    </row>
    <row r="23" spans="2:12" s="1" customFormat="1" ht="18" customHeight="1">
      <c r="B23" s="33"/>
      <c r="E23" s="26" t="s">
        <v>34</v>
      </c>
      <c r="I23" s="28" t="s">
        <v>29</v>
      </c>
      <c r="J23" s="26" t="s">
        <v>3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36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38</v>
      </c>
      <c r="L28" s="33"/>
    </row>
    <row r="29" spans="2:12" s="7" customFormat="1" ht="71.25" customHeight="1">
      <c r="B29" s="93"/>
      <c r="E29" s="320" t="s">
        <v>39</v>
      </c>
      <c r="F29" s="320"/>
      <c r="G29" s="320"/>
      <c r="H29" s="320"/>
      <c r="L29" s="93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4" t="s">
        <v>40</v>
      </c>
      <c r="J32" s="64">
        <f>ROUND(J86,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42</v>
      </c>
      <c r="I34" s="36" t="s">
        <v>41</v>
      </c>
      <c r="J34" s="36" t="s">
        <v>43</v>
      </c>
      <c r="L34" s="33"/>
    </row>
    <row r="35" spans="2:12" s="1" customFormat="1" ht="14.45" customHeight="1">
      <c r="B35" s="33"/>
      <c r="D35" s="53" t="s">
        <v>44</v>
      </c>
      <c r="E35" s="28" t="s">
        <v>45</v>
      </c>
      <c r="F35" s="84">
        <f>ROUND((SUM(BE86:BE89)),  2)</f>
        <v>0</v>
      </c>
      <c r="I35" s="95">
        <v>0.21</v>
      </c>
      <c r="J35" s="84">
        <f>ROUND(((SUM(BE86:BE89))*I35),  2)</f>
        <v>0</v>
      </c>
      <c r="L35" s="33"/>
    </row>
    <row r="36" spans="2:12" s="1" customFormat="1" ht="14.45" customHeight="1">
      <c r="B36" s="33"/>
      <c r="E36" s="28" t="s">
        <v>46</v>
      </c>
      <c r="F36" s="84">
        <f>ROUND((SUM(BF86:BF89)),  2)</f>
        <v>0</v>
      </c>
      <c r="I36" s="95">
        <v>0.12</v>
      </c>
      <c r="J36" s="84">
        <f>ROUND(((SUM(BF86:BF89))*I36),  2)</f>
        <v>0</v>
      </c>
      <c r="L36" s="33"/>
    </row>
    <row r="37" spans="2:12" s="1" customFormat="1" ht="14.45" hidden="1" customHeight="1">
      <c r="B37" s="33"/>
      <c r="E37" s="28" t="s">
        <v>47</v>
      </c>
      <c r="F37" s="84">
        <f>ROUND((SUM(BG86:BG89)),  2)</f>
        <v>0</v>
      </c>
      <c r="I37" s="95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48</v>
      </c>
      <c r="F38" s="84">
        <f>ROUND((SUM(BH86:BH89)),  2)</f>
        <v>0</v>
      </c>
      <c r="I38" s="95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49</v>
      </c>
      <c r="F39" s="84">
        <f>ROUND((SUM(BI86:BI89)),  2)</f>
        <v>0</v>
      </c>
      <c r="I39" s="95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6"/>
      <c r="D41" s="97" t="s">
        <v>50</v>
      </c>
      <c r="E41" s="55"/>
      <c r="F41" s="55"/>
      <c r="G41" s="98" t="s">
        <v>51</v>
      </c>
      <c r="H41" s="99" t="s">
        <v>52</v>
      </c>
      <c r="I41" s="55"/>
      <c r="J41" s="100">
        <f>SUM(J32:J39)</f>
        <v>0</v>
      </c>
      <c r="K41" s="101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148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17</v>
      </c>
      <c r="L49" s="33"/>
    </row>
    <row r="50" spans="2:47" s="1" customFormat="1" ht="26.25" customHeight="1">
      <c r="B50" s="33"/>
      <c r="E50" s="331" t="str">
        <f>E7</f>
        <v>Řešení školního stravování (jídelny) SŠT Znojmo, příspěvková organizace</v>
      </c>
      <c r="F50" s="332"/>
      <c r="G50" s="332"/>
      <c r="H50" s="332"/>
      <c r="L50" s="33"/>
    </row>
    <row r="51" spans="2:47" ht="12" customHeight="1">
      <c r="B51" s="21"/>
      <c r="C51" s="28" t="s">
        <v>126</v>
      </c>
      <c r="L51" s="21"/>
    </row>
    <row r="52" spans="2:47" s="1" customFormat="1" ht="16.5" customHeight="1">
      <c r="B52" s="33"/>
      <c r="E52" s="331" t="s">
        <v>2042</v>
      </c>
      <c r="F52" s="330"/>
      <c r="G52" s="330"/>
      <c r="H52" s="330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25" t="str">
        <f>E11</f>
        <v>2 - 2. Etapa - viz příloha č. 10 ZD</v>
      </c>
      <c r="F54" s="330"/>
      <c r="G54" s="330"/>
      <c r="H54" s="330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>Uhelná 3261/6,66902 Znojmo</v>
      </c>
      <c r="I56" s="28" t="s">
        <v>23</v>
      </c>
      <c r="J56" s="50" t="str">
        <f>IF(J14="","",J14)</f>
        <v>2. 12. 2024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>Střední škola technická Znojmo</v>
      </c>
      <c r="I58" s="28" t="s">
        <v>32</v>
      </c>
      <c r="J58" s="31" t="str">
        <f>E23</f>
        <v>LP Staving s.r.o.</v>
      </c>
      <c r="L58" s="33"/>
    </row>
    <row r="59" spans="2:47" s="1" customFormat="1" ht="15.2" customHeight="1">
      <c r="B59" s="33"/>
      <c r="C59" s="28" t="s">
        <v>30</v>
      </c>
      <c r="F59" s="26" t="str">
        <f>IF(E20="","",E20)</f>
        <v>Vyplň údaj</v>
      </c>
      <c r="I59" s="28" t="s">
        <v>36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2" t="s">
        <v>149</v>
      </c>
      <c r="D61" s="96"/>
      <c r="E61" s="96"/>
      <c r="F61" s="96"/>
      <c r="G61" s="96"/>
      <c r="H61" s="96"/>
      <c r="I61" s="96"/>
      <c r="J61" s="103" t="s">
        <v>150</v>
      </c>
      <c r="K61" s="96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4" t="s">
        <v>72</v>
      </c>
      <c r="J63" s="64">
        <f>J86</f>
        <v>0</v>
      </c>
      <c r="L63" s="33"/>
      <c r="AU63" s="18" t="s">
        <v>151</v>
      </c>
    </row>
    <row r="64" spans="2:47" s="8" customFormat="1" ht="24.95" customHeight="1">
      <c r="B64" s="105"/>
      <c r="D64" s="106" t="s">
        <v>2043</v>
      </c>
      <c r="E64" s="107"/>
      <c r="F64" s="107"/>
      <c r="G64" s="107"/>
      <c r="H64" s="107"/>
      <c r="I64" s="107"/>
      <c r="J64" s="108">
        <f>J87</f>
        <v>0</v>
      </c>
      <c r="L64" s="105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164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17</v>
      </c>
      <c r="L73" s="33"/>
    </row>
    <row r="74" spans="2:12" s="1" customFormat="1" ht="26.25" customHeight="1">
      <c r="B74" s="33"/>
      <c r="E74" s="331" t="str">
        <f>E7</f>
        <v>Řešení školního stravování (jídelny) SŠT Znojmo, příspěvková organizace</v>
      </c>
      <c r="F74" s="332"/>
      <c r="G74" s="332"/>
      <c r="H74" s="332"/>
      <c r="L74" s="33"/>
    </row>
    <row r="75" spans="2:12" ht="12" customHeight="1">
      <c r="B75" s="21"/>
      <c r="C75" s="28" t="s">
        <v>126</v>
      </c>
      <c r="L75" s="21"/>
    </row>
    <row r="76" spans="2:12" s="1" customFormat="1" ht="16.5" customHeight="1">
      <c r="B76" s="33"/>
      <c r="E76" s="331" t="s">
        <v>2042</v>
      </c>
      <c r="F76" s="330"/>
      <c r="G76" s="330"/>
      <c r="H76" s="330"/>
      <c r="L76" s="33"/>
    </row>
    <row r="77" spans="2:12" s="1" customFormat="1" ht="12" customHeight="1">
      <c r="B77" s="33"/>
      <c r="C77" s="28" t="s">
        <v>134</v>
      </c>
      <c r="L77" s="33"/>
    </row>
    <row r="78" spans="2:12" s="1" customFormat="1" ht="16.5" customHeight="1">
      <c r="B78" s="33"/>
      <c r="E78" s="325" t="str">
        <f>E11</f>
        <v>2 - 2. Etapa - viz příloha č. 10 ZD</v>
      </c>
      <c r="F78" s="330"/>
      <c r="G78" s="330"/>
      <c r="H78" s="330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21</v>
      </c>
      <c r="F80" s="26" t="str">
        <f>F14</f>
        <v>Uhelná 3261/6,66902 Znojmo</v>
      </c>
      <c r="I80" s="28" t="s">
        <v>23</v>
      </c>
      <c r="J80" s="50" t="str">
        <f>IF(J14="","",J14)</f>
        <v>2. 12. 2024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25</v>
      </c>
      <c r="F82" s="26" t="str">
        <f>E17</f>
        <v>Střední škola technická Znojmo</v>
      </c>
      <c r="I82" s="28" t="s">
        <v>32</v>
      </c>
      <c r="J82" s="31" t="str">
        <f>E23</f>
        <v>LP Staving s.r.o.</v>
      </c>
      <c r="L82" s="33"/>
    </row>
    <row r="83" spans="2:65" s="1" customFormat="1" ht="15.2" customHeight="1">
      <c r="B83" s="33"/>
      <c r="C83" s="28" t="s">
        <v>30</v>
      </c>
      <c r="F83" s="26" t="str">
        <f>IF(E20="","",E20)</f>
        <v>Vyplň údaj</v>
      </c>
      <c r="I83" s="28" t="s">
        <v>36</v>
      </c>
      <c r="J83" s="31" t="str">
        <f>E26</f>
        <v xml:space="preserve"> </v>
      </c>
      <c r="L83" s="33"/>
    </row>
    <row r="84" spans="2:65" s="1" customFormat="1" ht="10.35" customHeight="1">
      <c r="B84" s="33"/>
      <c r="L84" s="33"/>
    </row>
    <row r="85" spans="2:65" s="10" customFormat="1" ht="29.25" customHeight="1">
      <c r="B85" s="113"/>
      <c r="C85" s="114" t="s">
        <v>165</v>
      </c>
      <c r="D85" s="115" t="s">
        <v>59</v>
      </c>
      <c r="E85" s="115" t="s">
        <v>55</v>
      </c>
      <c r="F85" s="115" t="s">
        <v>56</v>
      </c>
      <c r="G85" s="115" t="s">
        <v>166</v>
      </c>
      <c r="H85" s="115" t="s">
        <v>167</v>
      </c>
      <c r="I85" s="115" t="s">
        <v>168</v>
      </c>
      <c r="J85" s="115" t="s">
        <v>150</v>
      </c>
      <c r="K85" s="116" t="s">
        <v>169</v>
      </c>
      <c r="L85" s="113"/>
      <c r="M85" s="57" t="s">
        <v>3</v>
      </c>
      <c r="N85" s="58" t="s">
        <v>44</v>
      </c>
      <c r="O85" s="58" t="s">
        <v>170</v>
      </c>
      <c r="P85" s="58" t="s">
        <v>171</v>
      </c>
      <c r="Q85" s="58" t="s">
        <v>172</v>
      </c>
      <c r="R85" s="58" t="s">
        <v>173</v>
      </c>
      <c r="S85" s="58" t="s">
        <v>174</v>
      </c>
      <c r="T85" s="59" t="s">
        <v>175</v>
      </c>
    </row>
    <row r="86" spans="2:65" s="1" customFormat="1" ht="22.9" customHeight="1">
      <c r="B86" s="33"/>
      <c r="C86" s="62" t="s">
        <v>176</v>
      </c>
      <c r="J86" s="117">
        <f>BK86</f>
        <v>0</v>
      </c>
      <c r="L86" s="33"/>
      <c r="M86" s="60"/>
      <c r="N86" s="51"/>
      <c r="O86" s="51"/>
      <c r="P86" s="118">
        <f>P87</f>
        <v>0</v>
      </c>
      <c r="Q86" s="51"/>
      <c r="R86" s="118">
        <f>R87</f>
        <v>0</v>
      </c>
      <c r="S86" s="51"/>
      <c r="T86" s="119">
        <f>T87</f>
        <v>0</v>
      </c>
      <c r="AT86" s="18" t="s">
        <v>73</v>
      </c>
      <c r="AU86" s="18" t="s">
        <v>151</v>
      </c>
      <c r="BK86" s="120">
        <f>BK87</f>
        <v>0</v>
      </c>
    </row>
    <row r="87" spans="2:65" s="11" customFormat="1" ht="25.9" customHeight="1">
      <c r="B87" s="121"/>
      <c r="D87" s="122" t="s">
        <v>73</v>
      </c>
      <c r="E87" s="123" t="s">
        <v>2044</v>
      </c>
      <c r="F87" s="123" t="s">
        <v>2045</v>
      </c>
      <c r="I87" s="124"/>
      <c r="J87" s="125">
        <f>BK87</f>
        <v>0</v>
      </c>
      <c r="L87" s="121"/>
      <c r="M87" s="126"/>
      <c r="P87" s="127">
        <f>SUM(P88:P89)</f>
        <v>0</v>
      </c>
      <c r="R87" s="127">
        <f>SUM(R88:R89)</f>
        <v>0</v>
      </c>
      <c r="T87" s="128">
        <f>SUM(T88:T89)</f>
        <v>0</v>
      </c>
      <c r="AR87" s="122" t="s">
        <v>88</v>
      </c>
      <c r="AT87" s="129" t="s">
        <v>73</v>
      </c>
      <c r="AU87" s="129" t="s">
        <v>74</v>
      </c>
      <c r="AY87" s="122" t="s">
        <v>179</v>
      </c>
      <c r="BK87" s="130">
        <f>SUM(BK88:BK89)</f>
        <v>0</v>
      </c>
    </row>
    <row r="88" spans="2:65" s="1" customFormat="1" ht="36" customHeight="1">
      <c r="B88" s="133"/>
      <c r="C88" s="134" t="s">
        <v>82</v>
      </c>
      <c r="D88" s="134" t="s">
        <v>184</v>
      </c>
      <c r="E88" s="135" t="s">
        <v>82</v>
      </c>
      <c r="F88" s="136" t="s">
        <v>2305</v>
      </c>
      <c r="G88" s="137" t="s">
        <v>757</v>
      </c>
      <c r="H88" s="138">
        <v>1</v>
      </c>
      <c r="I88" s="139"/>
      <c r="J88" s="140">
        <f>ROUND(I88*H88,2)</f>
        <v>0</v>
      </c>
      <c r="K88" s="136" t="s">
        <v>3</v>
      </c>
      <c r="L88" s="33"/>
      <c r="M88" s="141" t="s">
        <v>3</v>
      </c>
      <c r="N88" s="142" t="s">
        <v>45</v>
      </c>
      <c r="P88" s="143">
        <f>O88*H88</f>
        <v>0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AR88" s="145" t="s">
        <v>291</v>
      </c>
      <c r="AT88" s="145" t="s">
        <v>184</v>
      </c>
      <c r="AU88" s="145" t="s">
        <v>78</v>
      </c>
      <c r="AY88" s="18" t="s">
        <v>179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8" t="s">
        <v>78</v>
      </c>
      <c r="BK88" s="146">
        <f>ROUND(I88*H88,2)</f>
        <v>0</v>
      </c>
      <c r="BL88" s="18" t="s">
        <v>291</v>
      </c>
      <c r="BM88" s="145" t="s">
        <v>2048</v>
      </c>
    </row>
    <row r="89" spans="2:65" s="1" customFormat="1" ht="19.5">
      <c r="B89" s="33"/>
      <c r="D89" s="147" t="s">
        <v>189</v>
      </c>
      <c r="F89" s="148" t="s">
        <v>2304</v>
      </c>
      <c r="I89" s="149"/>
      <c r="L89" s="33"/>
      <c r="M89" s="191"/>
      <c r="N89" s="192"/>
      <c r="O89" s="192"/>
      <c r="P89" s="192"/>
      <c r="Q89" s="192"/>
      <c r="R89" s="192"/>
      <c r="S89" s="192"/>
      <c r="T89" s="193"/>
      <c r="AT89" s="18" t="s">
        <v>189</v>
      </c>
      <c r="AU89" s="18" t="s">
        <v>78</v>
      </c>
    </row>
    <row r="90" spans="2:65" s="1" customFormat="1" ht="6.95" customHeight="1"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33"/>
    </row>
  </sheetData>
  <autoFilter ref="C85:K89" xr:uid="{00000000-0009-0000-0000-000008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3 - Zateplení obvodového ...</vt:lpstr>
      <vt:lpstr>4 - Venkovní výplně otvorů</vt:lpstr>
      <vt:lpstr>5 - Zateplení střechy a p...</vt:lpstr>
      <vt:lpstr>3 - Vzduchotechnika</vt:lpstr>
      <vt:lpstr>4 - Vytápění</vt:lpstr>
      <vt:lpstr>5 - Elektroinstalace ZN</vt:lpstr>
      <vt:lpstr>1 - 1. Etapa</vt:lpstr>
      <vt:lpstr>2 - 2. Etapa</vt:lpstr>
      <vt:lpstr>3 - 3. Etapa</vt:lpstr>
      <vt:lpstr>Seznam figur</vt:lpstr>
      <vt:lpstr>Pokyny pro vyplnění</vt:lpstr>
      <vt:lpstr>'1 - 1. Etapa'!Názvy_tisku</vt:lpstr>
      <vt:lpstr>'2 - 2. Etapa'!Názvy_tisku</vt:lpstr>
      <vt:lpstr>'3 - 3. Etapa'!Názvy_tisku</vt:lpstr>
      <vt:lpstr>'3 - Vzduchotechnika'!Názvy_tisku</vt:lpstr>
      <vt:lpstr>'3 - Zateplení obvodového ...'!Názvy_tisku</vt:lpstr>
      <vt:lpstr>'4 - Venkovní výplně otvorů'!Názvy_tisku</vt:lpstr>
      <vt:lpstr>'4 - Vytápění'!Názvy_tisku</vt:lpstr>
      <vt:lpstr>'5 - Elektroinstalace ZN'!Názvy_tisku</vt:lpstr>
      <vt:lpstr>'5 - Zateplení střechy a p...'!Názvy_tisku</vt:lpstr>
      <vt:lpstr>'Rekapitulace stavby'!Názvy_tisku</vt:lpstr>
      <vt:lpstr>'Seznam figur'!Názvy_tisku</vt:lpstr>
      <vt:lpstr>'1 - 1. Etapa'!Oblast_tisku</vt:lpstr>
      <vt:lpstr>'2 - 2. Etapa'!Oblast_tisku</vt:lpstr>
      <vt:lpstr>'3 - 3. Etapa'!Oblast_tisku</vt:lpstr>
      <vt:lpstr>'3 - Vzduchotechnika'!Oblast_tisku</vt:lpstr>
      <vt:lpstr>'3 - Zateplení obvodového ...'!Oblast_tisku</vt:lpstr>
      <vt:lpstr>'4 - Venkovní výplně otvorů'!Oblast_tisku</vt:lpstr>
      <vt:lpstr>'4 - Vytápění'!Oblast_tisku</vt:lpstr>
      <vt:lpstr>'5 - Elektroinstalace ZN'!Oblast_tisku</vt:lpstr>
      <vt:lpstr>'5 - Zateplení střechy a p...'!Oblast_tisku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DESKTOP-5GEEE19\W10</dc:creator>
  <cp:lastModifiedBy>Šárka Gazdíková</cp:lastModifiedBy>
  <dcterms:created xsi:type="dcterms:W3CDTF">2025-01-23T07:39:38Z</dcterms:created>
  <dcterms:modified xsi:type="dcterms:W3CDTF">2025-01-23T13:31:34Z</dcterms:modified>
</cp:coreProperties>
</file>